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C:\Users\user\Documents\carpeta sin título\Documents\IDIPRON\Evidencias contrato César Diaz\Evidencias febrero\1.1 Formulación de Riesgos de Corrupción AÑO 2026\Corrupción CON CAMBIOS FINAL\"/>
    </mc:Choice>
  </mc:AlternateContent>
  <xr:revisionPtr revIDLastSave="29" documentId="13_ncr:1_{FDBE00BC-F4A0-4215-97CE-161530A99B5B}" xr6:coauthVersionLast="47" xr6:coauthVersionMax="47" xr10:uidLastSave="{596B4BD8-F8A1-41F2-AF38-B6DE52002A04}"/>
  <bookViews>
    <workbookView xWindow="-108" yWindow="-108" windowWidth="23256" windowHeight="12456" firstSheet="2" activeTab="2" xr2:uid="{00000000-000D-0000-FFFF-FFFF00000000}"/>
  </bookViews>
  <sheets>
    <sheet name="Datos" sheetId="1" state="hidden" r:id="rId1"/>
    <sheet name="CONTROL DE CAMBIOS" sheetId="5" r:id="rId2"/>
    <sheet name="Riesgo 1" sheetId="2" r:id="rId3"/>
    <sheet name="ENCUESTA DE IMPACTO R1" sheetId="3" r:id="rId4"/>
    <sheet name="Instructivo" sheetId="4"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zitjxYjYvPrfYFevbqoc8syJr2mBdicBEXHQX/2Knus="/>
    </ext>
  </extLst>
</workbook>
</file>

<file path=xl/calcChain.xml><?xml version="1.0" encoding="utf-8"?>
<calcChain xmlns="http://schemas.openxmlformats.org/spreadsheetml/2006/main">
  <c r="D23" i="3" l="1"/>
  <c r="C23" i="3"/>
  <c r="D29" i="3" s="1"/>
  <c r="Q59" i="2"/>
  <c r="Q58" i="2"/>
  <c r="Q57" i="2"/>
  <c r="Q56" i="2"/>
  <c r="Q55" i="2"/>
  <c r="Q54" i="2"/>
  <c r="Q53" i="2"/>
  <c r="Q52" i="2"/>
  <c r="Q51" i="2"/>
  <c r="Q50" i="2"/>
  <c r="Q49" i="2"/>
  <c r="Q48" i="2"/>
  <c r="Q47" i="2"/>
  <c r="Q46" i="2"/>
  <c r="Q45" i="2"/>
  <c r="Q44" i="2"/>
  <c r="Q43" i="2"/>
  <c r="Q42" i="2"/>
  <c r="Q41" i="2"/>
  <c r="Q40" i="2"/>
  <c r="Q39" i="2"/>
  <c r="Q38" i="2"/>
  <c r="Q37" i="2"/>
  <c r="Q36" i="2"/>
  <c r="Q35" i="2"/>
  <c r="Q34" i="2"/>
  <c r="Q33" i="2"/>
  <c r="Q32" i="2"/>
  <c r="Q31" i="2"/>
  <c r="Q30" i="2"/>
  <c r="Q29" i="2"/>
  <c r="Q28" i="2"/>
  <c r="Q27" i="2"/>
  <c r="Q26" i="2"/>
  <c r="Q25" i="2"/>
  <c r="Q24" i="2"/>
  <c r="Q23" i="2"/>
  <c r="Q22" i="2"/>
  <c r="Q21" i="2"/>
  <c r="Q20" i="2"/>
  <c r="Q19" i="2"/>
  <c r="Q18" i="2"/>
  <c r="G18" i="2"/>
  <c r="H18" i="2" s="1"/>
  <c r="R46" i="2" l="1"/>
  <c r="R49" i="2" s="1"/>
  <c r="R39" i="2"/>
  <c r="R42" i="2" s="1"/>
  <c r="R32" i="2"/>
  <c r="R35" i="2" s="1"/>
  <c r="R18" i="2"/>
  <c r="R21" i="2" s="1"/>
  <c r="R25" i="2"/>
  <c r="R28" i="2" s="1"/>
  <c r="R53" i="2"/>
  <c r="R56" i="2" s="1"/>
  <c r="T56" i="2" s="1"/>
  <c r="T53" i="2" s="1"/>
  <c r="U46" i="2"/>
  <c r="T49" i="2"/>
  <c r="T46" i="2" s="1"/>
  <c r="T42" i="2"/>
  <c r="T39" i="2" s="1"/>
  <c r="U39" i="2"/>
  <c r="T35" i="2"/>
  <c r="T32" i="2" s="1"/>
  <c r="U32" i="2"/>
  <c r="T28" i="2"/>
  <c r="T25" i="2" s="1"/>
  <c r="U25" i="2"/>
  <c r="T21" i="2"/>
  <c r="T18" i="2" s="1"/>
  <c r="U18" i="2"/>
  <c r="D27" i="3"/>
  <c r="D28" i="3"/>
  <c r="U53" i="2" l="1"/>
  <c r="V18" i="2" a="1"/>
  <c r="V18" i="2" s="1"/>
  <c r="W21" i="2" s="1"/>
  <c r="X18" i="2" s="1"/>
  <c r="Y18" i="2" s="1"/>
  <c r="Z18"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<sst xmlns="http://schemas.openxmlformats.org/spreadsheetml/2006/main" count="406" uniqueCount="234">
  <si>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</si>
  <si>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</si>
  <si>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</si>
  <si>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</si>
  <si>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</si>
  <si>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</si>
  <si>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</si>
  <si>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</si>
  <si>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</si>
  <si>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</si>
  <si>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</si>
  <si>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</si>
  <si>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</si>
  <si>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</si>
  <si>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</si>
  <si>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</si>
  <si>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</si>
  <si>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</si>
  <si>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</si>
  <si>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</si>
  <si>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</si>
  <si>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</si>
  <si>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</si>
  <si>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</si>
  <si>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</si>
  <si>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</si>
  <si>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</si>
  <si>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</si>
  <si>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</si>
  <si>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</si>
  <si>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</si>
  <si>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</si>
  <si>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</si>
  <si>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</si>
  <si>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</si>
  <si>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</si>
  <si>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</si>
  <si>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</si>
  <si>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</si>
  <si>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</si>
  <si>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</si>
  <si>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</si>
  <si>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</si>
  <si>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</si>
  <si>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</si>
  <si>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</si>
  <si>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</si>
  <si>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</si>
  <si>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</si>
  <si>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</si>
  <si>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</si>
  <si>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</si>
  <si>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</si>
  <si>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</si>
  <si>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</si>
  <si>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</si>
  <si>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</si>
  <si>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</si>
  <si>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</si>
  <si>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</si>
  <si>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</si>
  <si>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</si>
  <si>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</si>
  <si>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</si>
  <si>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</si>
  <si>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proceso</t>
  </si>
  <si>
    <t xml:space="preserve">FECHA </t>
  </si>
  <si>
    <t>CAMBIO REALIZADO</t>
  </si>
  <si>
    <r>
      <rPr>
        <b/>
        <u/>
        <sz val="11"/>
        <color theme="1"/>
        <rFont val="Calibri"/>
        <family val="2"/>
        <scheme val="minor"/>
      </rPr>
      <t xml:space="preserve">RIESGO 1: </t>
    </r>
    <r>
      <rPr>
        <sz val="11"/>
        <color theme="1"/>
        <rFont val="Calibri"/>
        <family val="2"/>
        <scheme val="minor"/>
      </rPr>
      <t>Se actualiza el</t>
    </r>
    <r>
      <rPr>
        <b/>
        <u/>
        <sz val="11"/>
        <color theme="1"/>
        <rFont val="Calibri"/>
        <family val="2"/>
        <scheme val="minor"/>
      </rPr>
      <t xml:space="preserve"> </t>
    </r>
    <r>
      <rPr>
        <u/>
        <sz val="11"/>
        <color theme="1"/>
        <rFont val="Calibri"/>
        <family val="2"/>
        <scheme val="minor"/>
      </rPr>
      <t>control 1</t>
    </r>
    <r>
      <rPr>
        <sz val="11"/>
        <color theme="1"/>
        <rFont val="Calibri"/>
        <family val="2"/>
        <scheme val="minor"/>
      </rPr>
      <t>, en CÓMO SE REALIZA LA ACTIVIDAD DE CONTROL, agregandole la frase: "o correo electronico si el aplicativo no está diponible".
De igual manera se actualiza la acción de fortalemiento, modificandola a:</t>
    </r>
    <r>
      <rPr>
        <i/>
        <sz val="11"/>
        <color theme="1"/>
        <rFont val="Calibri"/>
        <family val="2"/>
        <scheme val="minor"/>
      </rPr>
      <t xml:space="preserve">Realizar un reporte anual "de compras verdes" en el cual se relacionen todos los conceptos de cláusulas ambientales emitidos por el proceso de Gestión Ambiental para los procesos de contratación de bienes y servicios
</t>
    </r>
    <r>
      <rPr>
        <sz val="11"/>
        <color theme="1"/>
        <rFont val="Calibri"/>
        <family val="2"/>
        <scheme val="minor"/>
      </rPr>
      <t>La fecha del periodo de ejecución de las acciones a implementar, se modifica a: 01/01/2026 - 31/12/2026 con el producto o registro que queda de la ejecución de las acciones para fortalecer el riesgo: Reporte "de compras verdes"</t>
    </r>
  </si>
  <si>
    <t>Se podrán incluir más filas de acuerdo a la cambios realizados</t>
  </si>
  <si>
    <t>DIRECCIONAMIENTO ESTRATÉGICO</t>
  </si>
  <si>
    <t>CÓDIGO</t>
  </si>
  <si>
    <t>E-DES-FT-020</t>
  </si>
  <si>
    <t>VERSIÓN</t>
  </si>
  <si>
    <t>03</t>
  </si>
  <si>
    <t>MAPA DE RIESGOS DE CORRUPCIÓN</t>
  </si>
  <si>
    <t>PÁGINA</t>
  </si>
  <si>
    <t xml:space="preserve">1 de 1 </t>
  </si>
  <si>
    <t>VIGENTE DESDE</t>
  </si>
  <si>
    <t>FECHA DE ACTUALIZACIÓN</t>
  </si>
  <si>
    <t>PROCESO</t>
  </si>
  <si>
    <t>GESTIÓN AMBIENTAL</t>
  </si>
  <si>
    <t>OBJETIVO DEL PROCESO</t>
  </si>
  <si>
    <t>Prevenir y/o mitigar los impactos ambientales generados por el desarrollo de las actividades misionales y administrativas en el IDIPRON a través del desarrollo de  planes, programas, acciones y controles operacionales que involucren a los NNAJ, funcionarios, contratistas y proveedores en las unidades de protección integral y sedes administrativas del instituto; con el fin de dar cumplimiento al marco normativo ambiental y políticas públicas ambientales distritales y nacionales.</t>
  </si>
  <si>
    <t>ALCANCE DEL PROCESO</t>
  </si>
  <si>
    <t>El proceso inicia con la identificación de aspectos, impactos ambientales y el marco normativo ambiental aplicable en las unidades de protección integral y sedes administrativas; siguiendo con la formulación e implementación de planes, programas, acciones y controles  operacionales para la prevención y mitigación de las afectaciones negativas al medio ambiente producidas por la ejecución de las actividades misionales y administrativas del instituto; finalizando con el seguimiento de los planes, programas, acciones, controles operacionales y reporte de avance que den cumplimiento al marco de la normatividad ambiental aplicable y al mejoramiento del desempeño ambiental de la Entidad.</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</si>
  <si>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</si>
  <si>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</si>
  <si>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</si>
  <si>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</si>
  <si>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</si>
  <si>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</si>
  <si>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</si>
  <si>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</si>
  <si>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</si>
  <si>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</si>
  <si>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</si>
  <si>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</si>
  <si>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</si>
  <si>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</si>
  <si>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</si>
  <si>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</si>
  <si>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</si>
  <si>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</si>
  <si>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</si>
  <si>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</si>
  <si>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</si>
  <si>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</si>
  <si>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</si>
  <si>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</si>
  <si>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</si>
  <si>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</si>
  <si>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</si>
  <si>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</si>
  <si>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</si>
  <si>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</si>
  <si>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</si>
  <si>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</si>
  <si>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</si>
  <si>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</si>
  <si>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</si>
  <si>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</si>
  <si>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</si>
  <si>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</si>
  <si>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</si>
  <si>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</si>
  <si>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</si>
  <si>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</si>
  <si>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Ausencia o debilidad de canales de comunicación 
Desconocimiento del funcionario público y/o contratista que emite el concepto ambiental 
Desconocimiento del funcionario público y/o contratista que realiza la consolidación de la información para los estudios previos de los contratos en general</t>
  </si>
  <si>
    <t xml:space="preserve">Posibilidad de omisión intencional de las obligaciones ambientales en el concepto emitido  por parte del funcionario o contratista del proceso de Gestión Ambiental  con el fin de beneficiar a un proponente especifico que esté participando en los procesos de contratación del Instituto. </t>
  </si>
  <si>
    <t xml:space="preserve">1. Incumplimientos de los compromisos ambientales, imposibilitando el cumplimiento de la misión de la entidad y del área de gestión ambiental.      
2. Prevalencia de intereses particulares a los institucionales  afectando las políticas de transparencias del IDIPRON.  
3. Falta de accesibilidad de partes interesadas con la información del área de gestión ambiental. 
4. Quejas ante los entes de control y/o hallazgos de los mismos
                                                                                                                                                                                                                                                                           5. 5.Reprocesos de información
6. Afectación ambiental por la no aplicación correcta de compromisos ambientales
</t>
  </si>
  <si>
    <t xml:space="preserve">El funcionario y/o contratistas designados como estructuradores técnicos </t>
  </si>
  <si>
    <t>Cada vez que se estructure un proceso de contratacion de bienes y servicios</t>
  </si>
  <si>
    <t xml:space="preserve">Constatar la idoneidad de las obligaciones y requisitos ambientales aplicables al proceso </t>
  </si>
  <si>
    <t>Se solicita a través de la mesa de ayuda ARANDA o correo electronico si el aplicativo no está diponible,  a la Gerencia Administrativa la emisión de las cláusulas ambientales aplicables al proceso de contratación.</t>
  </si>
  <si>
    <t>Se genera alerta vía correo electrónico a la  Gerente Administrativa infomando que no se está atendiendo oportuna e idoneamente la solicitud del concepto ambiental</t>
  </si>
  <si>
    <t xml:space="preserve">
Casos ARANDA
Correo electrónicos (Cuando aplique) </t>
  </si>
  <si>
    <t>FUERTE (Siempre se Ejecuta)</t>
  </si>
  <si>
    <t xml:space="preserve">Informar a la Oficina Asesora Jurídica para que determine las acciones que se deben emprender frente al contrato, al proveedor y al funcionario o contratista encargado de emitir el concepto ambiental. </t>
  </si>
  <si>
    <t>Realizar un reporte anual "de compras verdes" en el cual se relacionen todos los conceptos de cláusulas ambientales emitidos por el proceso de Gestión Ambiental para los procesos de contratación de bienes y servicios</t>
  </si>
  <si>
    <t>01/01/2026 - 31/12/2026</t>
  </si>
  <si>
    <t>1.)  Durante el periodo comprendido del 01 de enero al  30 de abril del 2026, se recibieron 11 solicitudes de cláusulas ambientales  a través de la mesa de ayuda de gestión ambiental desde enero a febrero, en marzo y abril a traves de correo electronico teniendo en cuenta las dificultades que se han tenido a nivel de tecnologia de la información en la entidad, con un valor de 10 solicitudes. , las cuales fueron atendidas en términos de oportunidad y efectividad , teniendo en cuenta los tiempos establecidos en el instructivo A-GAM-IN-001 Mesa de Ayuda de Gestion Ambiental.
Como soportes de ejcución del control se aportan correos electrónicos emitidos con el concepto ambiental para los contratos y el Reporte de la mesa de Ayuda con la relacion de las solicitudes de este tipo de servicio.</t>
  </si>
  <si>
    <t>Los informes de compras verdes se reportan en el IV Segumieto al mapa de riesgos de corrupción</t>
  </si>
  <si>
    <t>No se materializó el riesgo</t>
  </si>
  <si>
    <t>No se adjunta a las evidencias los PDF´s correspondiente al cierre de la solicitud ya que actualmente el aplicativo Aranda no esta realizando dicha gestion debido a gestiones internas segun lo indicado.</t>
  </si>
  <si>
    <t xml:space="preserve">
12/05/2026
Una vez realizado el monitoreo a los controles establecidos por el proceso, se evidencia que las 10 solicitudes de emisión de cláusulas ambientales aplicables al proceso de contratación recibidas por correo dentro del periodo objeto de evaluación, fueron respondidas de manera oportuna, en las cuales  se incluyen  las cláusulas ambientales sugeridas en cada caso, por cuanto se determina  que el proceso viene dando adecuado cumplimiento a los dos controles establecidos.
Sin embargo se sugiere al proceso  revisar la viabilidad de fusionar los controles establecidos en uno solo dado que, ambos se establecen en la etapa pre-contractual y están relacionados con la emisión de conceptos técnicos de la Gestión Ambiental.
El proceso no reporta para este periodo ejecución de la actividad de fortalecimiento, por cuanto su periodicidad es anual 
No hubo materialización del riesgo.
&amp;</t>
  </si>
  <si>
    <t>CONTROL 1: Se verifica al momento de la revisión los soportes de la ejecución, para diez (10) solicitudes de procesos de selección que fueron respondidas de manera oportuna y se incluyen las clausulas ambientales dando cumplimiento al control.
ACCIÓN DE FORTALECIMIENTO: se observa que la periodicidad de la misma obedce desde el 1/1/2026 al 31/12/2026, por lo tanto, no aplica la evaluación de la misma.
No se ha presentado materialización del riesgo.</t>
  </si>
  <si>
    <t>No. De columnas en la matriz de riesgo que se desplaza en el eje de la probabilidad.</t>
  </si>
  <si>
    <t>PRODUCTO O REGISTRO QUE QUEDA DE LA EJECUCIÓN DE LAS ACCIONES PARA FORTALECER EL RIESGO</t>
  </si>
  <si>
    <t>Reporte "de compras verdes"</t>
  </si>
  <si>
    <t>El funcionario y/o contratista del proceso de gestión Ambiental designado para atender las solicitudes de conceptos ambientales</t>
  </si>
  <si>
    <t>Validar que se estén incluyendo los conceptos ambientales en los procesos contractuales de bienes y servicios de la entidad</t>
  </si>
  <si>
    <t>El proceso de Gestion Ambiental, una vez recibida la solicitud por la mesa de ayuda, revisa el requerimiento técnico y el anexo y/o fichas técnicas del proceso de contratación para evaluar y determinar la aplicabilidad de cláusulas ambientales en el proceso de contratacíón de acuerdo con el Instructivo A-GAM-IN-001 Mesa de Ayuda de Gestión Ambiental.
Una vez revisados los documentos antes mencionados, el responsable del proceso de gestión ambiental emite el concepto con las cláusulas ambientales el cual queda registrado por la mesa de ayuda ARANDA y/o por correo electrónico.</t>
  </si>
  <si>
    <t>Se genera alerta vía correo electrónico a la Gerencia de Contratación, con copia al Gerente Administrativo ( Gestor Ambiental) informando que no se están incluyendo  los conceptos ambientales en la contratación de bienes y servicios, para que tomen los correctivos necesarios</t>
  </si>
  <si>
    <t>CONTROL 2: Se verifica al momento de la revisión los soportes de la ejecución, para diez (10) solicitudes de procesos de selección que fueron respondidas de manera oportuna y se incluyen las clausulas ambientales dando cumplimiento al control.
ACCIÓN DE FORTALECIMIENTO: se observa que la periodicidad de la misma obedce desde el 1/1/2026 al 31/12/2026, por lo tanto, no aplica la evaluación de la misma.
No se ha presentado materialización del riesgo.</t>
  </si>
  <si>
    <t>ADECUADO</t>
  </si>
  <si>
    <t>COMPLETA</t>
  </si>
  <si>
    <t>Revisar los lineamientos establecidos para realizar la formulación de la planeación frente a la aplicación de los mismos con la formulación de la nueva plataforma estratégica y sise considera  necesario ajustar los documentos del proceso</t>
  </si>
  <si>
    <t>01/05/2024 al 30/07/2024</t>
  </si>
  <si>
    <t>Actas de reunión / Documentos ajustados</t>
  </si>
  <si>
    <t xml:space="preserve">Ausencia o debilidad de canales de comunicación </t>
  </si>
  <si>
    <t xml:space="preserve">Omisión intencional de las obligaciones ambientales en el concepto emitido  por parte del funcionario o contratista del proceso de Gestión Ambiental  con el fin de beneficiar a un proponente especifico que esté participando en los procesos de contratación del Instituto. </t>
  </si>
  <si>
    <t>1. Incumplimientos de los compromisos ambientales, imposibilitando el cumplimiento de la misión de la entidad y del área de gestión ambiental.      
2. Prevalencia de intereses particulares a los institucionales  afectando las políticas de transparencias del IDIPRON.  
3. Falta de accesibilidad de partes interesadas con la información del área de gestión ambiental. 
4. Quejas ante los entes de control.
                                                                                                                                                                                                                                                                           5. Reprocesos de información</t>
  </si>
  <si>
    <t>Vr. 02; 13/03/2024</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</si>
  <si>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</si>
  <si>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</si>
  <si>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</si>
  <si>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</si>
  <si>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</si>
  <si>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</si>
  <si>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</si>
  <si>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</si>
  <si>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 xml:space="preserve">¿Afectar el cumplimiento de misión de la Entidad? </t>
  </si>
  <si>
    <t>¿Afectar el cumplimiento de la misión del sector al que pertenece la Entidad?</t>
  </si>
  <si>
    <t>¿Generar pérdida de confianza de la Entidad, afectando su reputación?</t>
  </si>
  <si>
    <t>x</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</si>
  <si>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</si>
  <si>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</si>
  <si>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</si>
  <si>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</si>
  <si>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</si>
  <si>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</si>
  <si>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</si>
  <si>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</si>
  <si>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</si>
  <si>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</si>
  <si>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</si>
  <si>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</si>
  <si>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</si>
  <si>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</si>
  <si>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</si>
  <si>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</si>
  <si>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rPr>
        <sz val="11"/>
        <color theme="1"/>
        <rFont val="Noto Sans Symbols"/>
      </rP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</si>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</sst>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8">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sz val="12"/>
      <color theme="1"/>
      <name val="Times New Roman"/>
      <family val="1"/>
    </font>
    <font>
      <b/>
      <sz val="10"/>
      <color theme="1"/>
      <name val="Times New Roman"/>
      <family val="1"/>
    </font>
    <font>
      <sz val="11"/>
      <name val="Calibri"/>
      <family val="2"/>
    </font>
    <font>
      <b/>
      <sz val="14"/>
      <color theme="1"/>
      <name val="Times New Roman"/>
      <family val="1"/>
    </font>
    <font>
      <b/>
      <sz val="12"/>
      <color theme="1"/>
      <name val="Times New Roman"/>
      <family val="1"/>
    </font>
    <font>
      <sz val="10"/>
      <color theme="1"/>
      <name val="Times New Roman"/>
      <family val="1"/>
    </font>
    <font>
      <b/>
      <sz val="11"/>
      <color theme="1"/>
      <name val="Times New Roman"/>
      <family val="1"/>
    </font>
    <font>
      <sz val="10"/>
      <color rgb="FF000000"/>
      <name val="Times New Roman"/>
      <family val="1"/>
    </font>
    <font>
      <b/>
      <sz val="11"/>
      <color theme="1"/>
      <name val="Calibri"/>
      <family val="2"/>
    </font>
    <font>
      <sz val="11"/>
      <color theme="1"/>
      <name val="Times New Roman"/>
      <family val="1"/>
    </font>
    <font>
      <b/>
      <sz val="11"/>
      <color rgb="FF434343"/>
      <name val="Times New Roman"/>
      <family val="1"/>
    </font>
    <font>
      <b/>
      <sz val="11"/>
      <color rgb="FFFF0000"/>
      <name val="Times New Roman"/>
      <family val="1"/>
    </font>
    <font>
      <sz val="11"/>
      <color theme="1"/>
      <name val="Noto Sans Symbols"/>
    </font>
    <font>
      <b/>
      <sz val="12"/>
      <color theme="1"/>
      <name val="Calibri"/>
      <family val="2"/>
    </font>
    <font>
      <b/>
      <sz val="18"/>
      <color theme="1"/>
      <name val="Calibri"/>
      <family val="2"/>
    </font>
    <font>
      <sz val="16"/>
      <color theme="1"/>
      <name val="Calibri"/>
      <family val="2"/>
    </font>
    <font>
      <sz val="7"/>
      <color theme="1"/>
      <name val="Times New Roman"/>
      <family val="1"/>
    </font>
    <font>
      <b/>
      <sz val="10"/>
      <name val="Times New Roman"/>
      <family val="1"/>
    </font>
    <font>
      <b/>
      <sz val="12"/>
      <name val="Times New Roman"/>
      <family val="1"/>
    </font>
    <font>
      <b/>
      <sz val="20"/>
      <name val="Times New Roman"/>
      <family val="1"/>
    </font>
    <font>
      <sz val="14"/>
      <name val="Times New Roman"/>
      <family val="1"/>
    </font>
    <font>
      <sz val="12"/>
      <name val="Times New Roman"/>
      <family val="1"/>
    </font>
    <font>
      <b/>
      <sz val="16"/>
      <name val="Times New Roman"/>
      <family val="1"/>
    </font>
    <font>
      <b/>
      <sz val="11"/>
      <name val="Times New Roman"/>
      <family val="1"/>
    </font>
    <font>
      <sz val="10"/>
      <name val="Times New Roman"/>
      <family val="1"/>
    </font>
    <font>
      <b/>
      <sz val="14"/>
      <name val="Times New Roman"/>
      <family val="1"/>
    </font>
    <font>
      <sz val="11"/>
      <color rgb="FF242424"/>
      <name val="&quot;Aptos Narrow&quot;"/>
    </font>
    <font>
      <b/>
      <sz val="11"/>
      <name val="Calibri"/>
      <family val="2"/>
    </font>
    <font>
      <b/>
      <sz val="16"/>
      <color theme="1"/>
      <name val="Calibri"/>
      <family val="2"/>
      <scheme val="minor"/>
    </font>
    <font>
      <i/>
      <sz val="11"/>
      <color theme="1"/>
      <name val="Calibri"/>
      <family val="2"/>
      <scheme val="minor"/>
    </font>
    <font>
      <b/>
      <u/>
      <sz val="11"/>
      <color theme="1"/>
      <name val="Calibri"/>
      <family val="2"/>
      <scheme val="minor"/>
    </font>
    <font>
      <u/>
      <sz val="11"/>
      <color theme="1"/>
      <name val="Calibri"/>
      <family val="2"/>
      <scheme val="minor"/>
    </font>
    <font>
      <sz val="10"/>
      <color rgb="FF000000"/>
      <name val="Times New Roman"/>
    </font>
    <font>
      <sz val="11"/>
      <color rgb="FF000000"/>
      <name val="Calibri"/>
    </font>
  </fonts>
  <fills count="1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7CAAC"/>
        <bgColor rgb="FFF7CAAC"/>
      </patternFill>
    </fill>
    <fill>
      <patternFill patternType="solid">
        <fgColor rgb="FFECECEC"/>
        <bgColor rgb="FFECECEC"/>
      </patternFill>
    </fill>
    <fill>
      <patternFill patternType="solid">
        <fgColor rgb="FFFFFFFF"/>
        <bgColor rgb="FFFFFFFF"/>
      </patternFill>
    </fill>
    <fill>
      <patternFill patternType="solid">
        <fgColor rgb="FFDEEAF6"/>
        <bgColor rgb="FFDEEAF6"/>
      </patternFill>
    </fill>
    <fill>
      <patternFill patternType="solid">
        <fgColor rgb="FFD8D8D8"/>
        <bgColor rgb="FFD8D8D8"/>
      </patternFill>
    </fill>
    <fill>
      <patternFill patternType="solid">
        <fgColor rgb="FFD9D9D9"/>
        <bgColor rgb="FFD9D9D9"/>
      </patternFill>
    </fill>
    <fill>
      <patternFill patternType="solid">
        <fgColor rgb="FFFF0000"/>
        <bgColor rgb="FFFF0000"/>
      </patternFill>
    </fill>
    <fill>
      <patternFill patternType="solid">
        <fgColor rgb="FFFFC000"/>
        <bgColor rgb="FFFFC000"/>
      </patternFill>
    </fill>
    <fill>
      <patternFill patternType="solid">
        <fgColor rgb="FF92D050"/>
        <bgColor rgb="FF92D050"/>
      </patternFill>
    </fill>
    <fill>
      <patternFill patternType="solid">
        <fgColor rgb="FF00B050"/>
        <bgColor rgb="FF00B050"/>
      </patternFill>
    </fill>
    <fill>
      <patternFill patternType="solid">
        <fgColor theme="5" tint="0.59999389629810485"/>
        <bgColor rgb="FFBFBFBF"/>
      </patternFill>
    </fill>
    <fill>
      <patternFill patternType="solid">
        <fgColor theme="5" tint="0.59999389629810485"/>
        <bgColor indexed="64"/>
      </patternFill>
    </fill>
  </fills>
  <borders count="74">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medium">
        <color rgb="FF000000"/>
      </left>
      <right/>
      <top style="thin">
        <color rgb="FF000000"/>
      </top>
      <bottom/>
      <diagonal/>
    </border>
    <border>
      <left style="thin">
        <color rgb="FF000000"/>
      </left>
      <right/>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hair">
        <color rgb="FF000000"/>
      </left>
      <right style="thin">
        <color rgb="FF000000"/>
      </right>
      <top/>
      <bottom style="hair">
        <color rgb="FF000000"/>
      </bottom>
      <diagonal/>
    </border>
    <border>
      <left style="thin">
        <color rgb="FF000000"/>
      </left>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style="medium">
        <color rgb="FF000000"/>
      </bottom>
      <diagonal/>
    </border>
    <border>
      <left/>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thin">
        <color rgb="FF000000"/>
      </right>
      <top style="thin">
        <color rgb="FF000000"/>
      </top>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thin">
        <color rgb="FF000000"/>
      </right>
      <top/>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double">
        <color rgb="FF000000"/>
      </bottom>
      <diagonal/>
    </border>
    <border>
      <left/>
      <right style="medium">
        <color rgb="FF000000"/>
      </right>
      <top style="thin">
        <color rgb="FF000000"/>
      </top>
      <bottom/>
      <diagonal/>
    </border>
    <border>
      <left/>
      <right style="medium">
        <color rgb="FF000000"/>
      </right>
      <top/>
      <bottom style="thin">
        <color rgb="FF000000"/>
      </bottom>
      <diagonal/>
    </border>
  </borders>
  <cellStyleXfs count="2">
    <xf numFmtId="0" fontId="0" fillId="0" borderId="0"/>
    <xf numFmtId="0" fontId="2" fillId="0" borderId="10"/>
  </cellStyleXfs>
  <cellXfs count="262">
    <xf numFmtId="0" fontId="0" fillId="0" borderId="0" xfId="0"/>
    <xf numFmtId="0" fontId="3" fillId="0" borderId="0" xfId="0" applyFont="1"/>
    <xf numFmtId="0" fontId="4" fillId="0" borderId="1" xfId="0" applyFont="1" applyBorder="1" applyAlignment="1">
      <alignment horizontal="left" vertical="top" wrapText="1"/>
    </xf>
    <xf numFmtId="0" fontId="4" fillId="0" borderId="2" xfId="0" applyFont="1" applyBorder="1" applyAlignment="1">
      <alignment horizontal="left" vertical="top" wrapText="1"/>
    </xf>
    <xf numFmtId="0" fontId="4" fillId="0" borderId="0" xfId="0" applyFont="1" applyAlignment="1">
      <alignment vertical="top" wrapText="1"/>
    </xf>
    <xf numFmtId="0" fontId="3" fillId="0" borderId="0" xfId="0" applyFont="1" applyAlignment="1">
      <alignment wrapText="1"/>
    </xf>
    <xf numFmtId="0" fontId="4" fillId="0" borderId="3" xfId="0" applyFont="1" applyBorder="1" applyAlignment="1">
      <alignment horizontal="left" vertical="top" wrapText="1"/>
    </xf>
    <xf numFmtId="0" fontId="8" fillId="2" borderId="8" xfId="0" applyFont="1" applyFill="1" applyBorder="1" applyAlignment="1">
      <alignment horizontal="center" vertical="center"/>
    </xf>
    <xf numFmtId="0" fontId="9" fillId="0" borderId="0" xfId="0" applyFont="1"/>
    <xf numFmtId="0" fontId="5" fillId="2" borderId="10" xfId="0" applyFont="1" applyFill="1" applyBorder="1" applyAlignment="1">
      <alignment horizontal="center" vertical="center"/>
    </xf>
    <xf numFmtId="14" fontId="5" fillId="2" borderId="10" xfId="0" applyNumberFormat="1" applyFont="1" applyFill="1" applyBorder="1" applyAlignment="1">
      <alignment horizontal="center" vertical="center"/>
    </xf>
    <xf numFmtId="14" fontId="4" fillId="2" borderId="12" xfId="0" applyNumberFormat="1" applyFont="1" applyFill="1" applyBorder="1" applyAlignment="1">
      <alignment vertical="center"/>
    </xf>
    <xf numFmtId="0" fontId="5" fillId="2" borderId="10" xfId="0" applyFont="1" applyFill="1" applyBorder="1" applyAlignment="1">
      <alignment vertical="center"/>
    </xf>
    <xf numFmtId="0" fontId="5" fillId="2" borderId="10" xfId="0" applyFont="1" applyFill="1" applyBorder="1" applyAlignment="1">
      <alignment horizontal="left" vertical="center"/>
    </xf>
    <xf numFmtId="0" fontId="9" fillId="0" borderId="0" xfId="0" applyFont="1" applyAlignment="1">
      <alignment horizontal="left" vertical="center"/>
    </xf>
    <xf numFmtId="0" fontId="5" fillId="0" borderId="0" xfId="0" applyFont="1" applyAlignment="1">
      <alignment horizontal="center" vertical="center"/>
    </xf>
    <xf numFmtId="0" fontId="4" fillId="2" borderId="10" xfId="0" applyFont="1" applyFill="1" applyBorder="1" applyAlignment="1">
      <alignment horizontal="left" vertical="center" wrapText="1"/>
    </xf>
    <xf numFmtId="0" fontId="5" fillId="0" borderId="0" xfId="0" applyFont="1" applyAlignment="1">
      <alignment horizontal="center"/>
    </xf>
    <xf numFmtId="0" fontId="5" fillId="0" borderId="0" xfId="0" applyFont="1"/>
    <xf numFmtId="0" fontId="5" fillId="0" borderId="0" xfId="0" applyFont="1" applyAlignment="1">
      <alignment horizontal="center" vertical="center" wrapText="1"/>
    </xf>
    <xf numFmtId="0" fontId="9" fillId="0" borderId="0" xfId="0" applyFont="1" applyAlignment="1">
      <alignment horizontal="center"/>
    </xf>
    <xf numFmtId="0" fontId="5" fillId="0" borderId="0" xfId="0" applyFont="1" applyAlignment="1">
      <alignment horizontal="left" vertical="center" wrapText="1"/>
    </xf>
    <xf numFmtId="0" fontId="11" fillId="0" borderId="45" xfId="0" applyFont="1" applyBorder="1" applyAlignment="1">
      <alignment horizontal="center" vertical="center" wrapText="1"/>
    </xf>
    <xf numFmtId="0" fontId="11" fillId="0" borderId="43" xfId="0" applyFont="1" applyBorder="1" applyAlignment="1">
      <alignment horizontal="center" vertical="center" wrapText="1"/>
    </xf>
    <xf numFmtId="0" fontId="10" fillId="9" borderId="50" xfId="0" applyFont="1" applyFill="1" applyBorder="1" applyAlignment="1">
      <alignment horizontal="left" vertical="center" wrapText="1"/>
    </xf>
    <xf numFmtId="0" fontId="10" fillId="9" borderId="51" xfId="0" applyFont="1" applyFill="1" applyBorder="1" applyAlignment="1">
      <alignment wrapText="1"/>
    </xf>
    <xf numFmtId="0" fontId="10" fillId="9" borderId="12" xfId="0" applyFont="1" applyFill="1" applyBorder="1" applyAlignment="1">
      <alignment wrapText="1"/>
    </xf>
    <xf numFmtId="0" fontId="10" fillId="9" borderId="12" xfId="0" applyFont="1" applyFill="1" applyBorder="1" applyAlignment="1">
      <alignment horizontal="center" wrapText="1"/>
    </xf>
    <xf numFmtId="0" fontId="12" fillId="8" borderId="12" xfId="0" applyFont="1" applyFill="1" applyBorder="1" applyAlignment="1">
      <alignment horizontal="center"/>
    </xf>
    <xf numFmtId="0" fontId="12" fillId="0" borderId="4" xfId="0" applyFont="1" applyBorder="1" applyAlignment="1">
      <alignment horizontal="center"/>
    </xf>
    <xf numFmtId="0" fontId="12" fillId="0" borderId="49" xfId="0" applyFont="1" applyBorder="1" applyAlignment="1">
      <alignment horizontal="center"/>
    </xf>
    <xf numFmtId="0" fontId="12" fillId="0" borderId="5" xfId="0" applyFont="1" applyBorder="1" applyAlignment="1">
      <alignment horizontal="center"/>
    </xf>
    <xf numFmtId="0" fontId="12" fillId="0" borderId="0" xfId="0" applyFont="1" applyAlignment="1">
      <alignment horizontal="center"/>
    </xf>
    <xf numFmtId="0" fontId="3" fillId="10" borderId="58" xfId="0" applyFont="1" applyFill="1" applyBorder="1" applyAlignment="1">
      <alignment horizontal="left" vertical="center" wrapText="1"/>
    </xf>
    <xf numFmtId="0" fontId="3" fillId="0" borderId="59" xfId="0" applyFont="1" applyBorder="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left" vertical="center" wrapText="1"/>
    </xf>
    <xf numFmtId="0" fontId="3" fillId="10" borderId="8" xfId="0" applyFont="1" applyFill="1" applyBorder="1" applyAlignment="1">
      <alignment horizontal="left" vertical="center" wrapText="1"/>
    </xf>
    <xf numFmtId="0" fontId="3" fillId="10" borderId="8" xfId="0" applyFont="1" applyFill="1" applyBorder="1" applyAlignment="1">
      <alignment horizontal="center" vertical="center"/>
    </xf>
    <xf numFmtId="0" fontId="3" fillId="11" borderId="61" xfId="0" applyFont="1" applyFill="1" applyBorder="1" applyAlignment="1">
      <alignment horizontal="left" vertical="center" wrapText="1"/>
    </xf>
    <xf numFmtId="0" fontId="3" fillId="0" borderId="62" xfId="0" applyFont="1" applyBorder="1" applyAlignment="1">
      <alignment horizontal="left" vertical="center" wrapText="1"/>
    </xf>
    <xf numFmtId="0" fontId="3" fillId="0" borderId="21" xfId="0" applyFont="1" applyBorder="1" applyAlignment="1">
      <alignment horizontal="left" vertical="center" wrapText="1"/>
    </xf>
    <xf numFmtId="0" fontId="3" fillId="11" borderId="8" xfId="0" applyFont="1" applyFill="1" applyBorder="1" applyAlignment="1">
      <alignment horizontal="left" vertical="center" wrapText="1"/>
    </xf>
    <xf numFmtId="0" fontId="3" fillId="11" borderId="8" xfId="0" applyFont="1" applyFill="1" applyBorder="1" applyAlignment="1">
      <alignment horizontal="center" vertical="center"/>
    </xf>
    <xf numFmtId="0" fontId="3" fillId="3" borderId="61"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12" borderId="61" xfId="0" applyFont="1" applyFill="1" applyBorder="1" applyAlignment="1">
      <alignment horizontal="left" vertical="center" wrapText="1"/>
    </xf>
    <xf numFmtId="0" fontId="3" fillId="12" borderId="8" xfId="0" applyFont="1" applyFill="1" applyBorder="1" applyAlignment="1">
      <alignment horizontal="left" vertical="center" wrapText="1"/>
    </xf>
    <xf numFmtId="0" fontId="3" fillId="3" borderId="8" xfId="0" applyFont="1" applyFill="1" applyBorder="1" applyAlignment="1">
      <alignment horizontal="center" vertical="center"/>
    </xf>
    <xf numFmtId="0" fontId="3" fillId="13" borderId="64" xfId="0" applyFont="1" applyFill="1" applyBorder="1" applyAlignment="1">
      <alignment horizontal="left" vertical="center" wrapText="1"/>
    </xf>
    <xf numFmtId="0" fontId="3" fillId="0" borderId="65" xfId="0" applyFont="1" applyBorder="1" applyAlignment="1">
      <alignment horizontal="left" vertical="center" wrapText="1"/>
    </xf>
    <xf numFmtId="0" fontId="3" fillId="0" borderId="66" xfId="0" applyFont="1" applyBorder="1" applyAlignment="1">
      <alignment horizontal="left" vertical="center" wrapText="1"/>
    </xf>
    <xf numFmtId="0" fontId="3" fillId="13" borderId="8" xfId="0" applyFont="1" applyFill="1" applyBorder="1" applyAlignment="1">
      <alignment horizontal="left" vertical="center" wrapText="1"/>
    </xf>
    <xf numFmtId="0" fontId="3" fillId="13" borderId="8" xfId="0" applyFont="1" applyFill="1" applyBorder="1" applyAlignment="1">
      <alignment horizontal="center"/>
    </xf>
    <xf numFmtId="0" fontId="3" fillId="12" borderId="8" xfId="0" applyFont="1" applyFill="1" applyBorder="1" applyAlignment="1">
      <alignment horizontal="center"/>
    </xf>
    <xf numFmtId="0" fontId="3" fillId="3" borderId="8" xfId="0" applyFont="1" applyFill="1" applyBorder="1" applyAlignment="1">
      <alignment horizontal="center"/>
    </xf>
    <xf numFmtId="0" fontId="3" fillId="11" borderId="8" xfId="0" applyFont="1" applyFill="1" applyBorder="1" applyAlignment="1">
      <alignment horizontal="center"/>
    </xf>
    <xf numFmtId="0" fontId="3" fillId="10" borderId="8" xfId="0" applyFont="1" applyFill="1" applyBorder="1" applyAlignment="1">
      <alignment horizontal="center"/>
    </xf>
    <xf numFmtId="0" fontId="3" fillId="10" borderId="58" xfId="0" applyFont="1" applyFill="1" applyBorder="1" applyAlignment="1">
      <alignment horizontal="center" vertical="center"/>
    </xf>
    <xf numFmtId="0" fontId="12" fillId="0" borderId="59" xfId="0" applyFont="1" applyBorder="1" applyAlignment="1">
      <alignment horizontal="center" vertical="center"/>
    </xf>
    <xf numFmtId="0" fontId="3" fillId="11" borderId="61" xfId="0" applyFont="1" applyFill="1" applyBorder="1" applyAlignment="1">
      <alignment horizontal="center" vertical="center"/>
    </xf>
    <xf numFmtId="0" fontId="12" fillId="0" borderId="62" xfId="0" applyFont="1" applyBorder="1" applyAlignment="1">
      <alignment horizontal="center" vertical="center"/>
    </xf>
    <xf numFmtId="0" fontId="3" fillId="3" borderId="64" xfId="0" applyFont="1" applyFill="1" applyBorder="1" applyAlignment="1">
      <alignment horizontal="center" vertical="center"/>
    </xf>
    <xf numFmtId="0" fontId="12" fillId="0" borderId="65" xfId="0" applyFont="1" applyBorder="1" applyAlignment="1">
      <alignment horizontal="center" vertical="center"/>
    </xf>
    <xf numFmtId="0" fontId="24" fillId="0" borderId="17" xfId="0" applyFont="1" applyBorder="1" applyAlignment="1">
      <alignment horizontal="center" vertical="center" wrapText="1"/>
    </xf>
    <xf numFmtId="0" fontId="25" fillId="0" borderId="1" xfId="0" applyFont="1" applyBorder="1" applyAlignment="1">
      <alignment horizontal="left" vertical="center" wrapText="1"/>
    </xf>
    <xf numFmtId="0" fontId="21" fillId="0" borderId="29" xfId="0" applyFont="1" applyBorder="1" applyAlignment="1">
      <alignment horizontal="center" vertical="center" wrapText="1"/>
    </xf>
    <xf numFmtId="1" fontId="25" fillId="0" borderId="29" xfId="0" applyNumberFormat="1" applyFont="1" applyBorder="1" applyAlignment="1">
      <alignment horizontal="center" vertical="center"/>
    </xf>
    <xf numFmtId="0" fontId="25" fillId="0" borderId="2" xfId="0" applyFont="1" applyBorder="1" applyAlignment="1">
      <alignment horizontal="left" vertical="center" wrapText="1"/>
    </xf>
    <xf numFmtId="0" fontId="21" fillId="0" borderId="34" xfId="0" applyFont="1" applyBorder="1" applyAlignment="1">
      <alignment horizontal="center" vertical="center" wrapText="1"/>
    </xf>
    <xf numFmtId="1" fontId="25" fillId="0" borderId="34" xfId="0" applyNumberFormat="1" applyFont="1" applyBorder="1" applyAlignment="1">
      <alignment horizontal="center" vertical="center"/>
    </xf>
    <xf numFmtId="0" fontId="25" fillId="0" borderId="0" xfId="0" applyFont="1" applyAlignment="1">
      <alignment horizontal="left" vertical="center" wrapText="1"/>
    </xf>
    <xf numFmtId="0" fontId="25" fillId="7" borderId="8" xfId="0" applyFont="1" applyFill="1" applyBorder="1" applyAlignment="1">
      <alignment horizontal="center" vertical="center" wrapText="1"/>
    </xf>
    <xf numFmtId="0" fontId="25" fillId="0" borderId="38" xfId="0" applyFont="1" applyBorder="1" applyAlignment="1">
      <alignment horizontal="left" vertical="center" wrapText="1"/>
    </xf>
    <xf numFmtId="0" fontId="21" fillId="0" borderId="39" xfId="0" applyFont="1" applyBorder="1" applyAlignment="1">
      <alignment horizontal="center" vertical="center" wrapText="1"/>
    </xf>
    <xf numFmtId="1" fontId="25" fillId="0" borderId="39" xfId="0" applyNumberFormat="1" applyFont="1" applyBorder="1" applyAlignment="1">
      <alignment horizontal="center" vertical="center"/>
    </xf>
    <xf numFmtId="0" fontId="24" fillId="0" borderId="27" xfId="0" applyFont="1" applyBorder="1" applyAlignment="1">
      <alignment horizontal="center" vertical="center" wrapText="1"/>
    </xf>
    <xf numFmtId="0" fontId="21" fillId="14" borderId="20" xfId="0" applyFont="1" applyFill="1" applyBorder="1" applyAlignment="1">
      <alignment horizontal="center"/>
    </xf>
    <xf numFmtId="0" fontId="21" fillId="14" borderId="26" xfId="0" applyFont="1" applyFill="1" applyBorder="1" applyAlignment="1">
      <alignment horizontal="center" vertical="center" wrapText="1"/>
    </xf>
    <xf numFmtId="0" fontId="21" fillId="14" borderId="28" xfId="0" applyFont="1" applyFill="1" applyBorder="1" applyAlignment="1">
      <alignment horizontal="center" vertical="center" wrapText="1"/>
    </xf>
    <xf numFmtId="0" fontId="5" fillId="14" borderId="26" xfId="0" applyFont="1" applyFill="1" applyBorder="1" applyAlignment="1">
      <alignment horizontal="center" vertical="center" wrapText="1"/>
    </xf>
    <xf numFmtId="49" fontId="8" fillId="2" borderId="8" xfId="0" applyNumberFormat="1" applyFont="1" applyFill="1" applyBorder="1" applyAlignment="1">
      <alignment horizontal="center" vertical="center"/>
    </xf>
    <xf numFmtId="164" fontId="8" fillId="2" borderId="8" xfId="0" applyNumberFormat="1" applyFont="1" applyFill="1" applyBorder="1" applyAlignment="1">
      <alignment horizontal="center" vertical="center"/>
    </xf>
    <xf numFmtId="0" fontId="30" fillId="2" borderId="0" xfId="0" applyFont="1" applyFill="1" applyAlignment="1">
      <alignment horizontal="right"/>
    </xf>
    <xf numFmtId="0" fontId="5" fillId="2" borderId="33" xfId="0" applyFont="1" applyFill="1" applyBorder="1" applyAlignment="1">
      <alignment horizontal="left" vertical="center"/>
    </xf>
    <xf numFmtId="0" fontId="5" fillId="2" borderId="54"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3" xfId="0" applyFont="1" applyFill="1" applyBorder="1" applyAlignment="1">
      <alignment horizontal="center" vertical="center"/>
    </xf>
    <xf numFmtId="14" fontId="5" fillId="2" borderId="23" xfId="0" applyNumberFormat="1" applyFont="1" applyFill="1" applyBorder="1" applyAlignment="1">
      <alignment horizontal="center" vertical="center"/>
    </xf>
    <xf numFmtId="0" fontId="5" fillId="2" borderId="56" xfId="0" applyFont="1" applyFill="1" applyBorder="1" applyAlignment="1">
      <alignment horizontal="center" vertical="center"/>
    </xf>
    <xf numFmtId="0" fontId="21" fillId="14" borderId="24" xfId="0" applyFont="1" applyFill="1" applyBorder="1" applyAlignment="1">
      <alignment horizontal="center" vertical="center" wrapText="1"/>
    </xf>
    <xf numFmtId="0" fontId="21" fillId="14" borderId="24" xfId="0" applyFont="1" applyFill="1" applyBorder="1" applyAlignment="1">
      <alignment horizontal="center" vertical="center"/>
    </xf>
    <xf numFmtId="0" fontId="22" fillId="14" borderId="27" xfId="0" applyFont="1" applyFill="1" applyBorder="1" applyAlignment="1">
      <alignment horizontal="center" vertical="center" wrapText="1"/>
    </xf>
    <xf numFmtId="0" fontId="21" fillId="14" borderId="27" xfId="0" applyFont="1" applyFill="1" applyBorder="1" applyAlignment="1">
      <alignment horizontal="center" vertical="center" wrapText="1"/>
    </xf>
    <xf numFmtId="0" fontId="5" fillId="14" borderId="27" xfId="0" applyFont="1" applyFill="1" applyBorder="1" applyAlignment="1">
      <alignment horizontal="center" vertical="center" wrapText="1"/>
    </xf>
    <xf numFmtId="0" fontId="5" fillId="14" borderId="37" xfId="0" applyFont="1" applyFill="1" applyBorder="1" applyAlignment="1">
      <alignment horizontal="center" vertical="center" wrapText="1"/>
    </xf>
    <xf numFmtId="0" fontId="24" fillId="0" borderId="24" xfId="0" applyFont="1" applyBorder="1" applyAlignment="1">
      <alignment horizontal="center" vertical="center" wrapText="1"/>
    </xf>
    <xf numFmtId="0" fontId="11" fillId="0" borderId="26" xfId="0" applyFont="1" applyBorder="1" applyAlignment="1">
      <alignment horizontal="center" vertical="center" wrapText="1"/>
    </xf>
    <xf numFmtId="0" fontId="10" fillId="9" borderId="57" xfId="0" applyFont="1" applyFill="1" applyBorder="1" applyAlignment="1">
      <alignment horizontal="left" vertical="center" wrapText="1"/>
    </xf>
    <xf numFmtId="0" fontId="10" fillId="9" borderId="57" xfId="0" applyFont="1" applyFill="1" applyBorder="1" applyAlignment="1">
      <alignment horizontal="center" vertical="center" wrapText="1"/>
    </xf>
    <xf numFmtId="0" fontId="13" fillId="0" borderId="57" xfId="0" applyFont="1" applyBorder="1" applyAlignment="1">
      <alignment wrapText="1"/>
    </xf>
    <xf numFmtId="0" fontId="3" fillId="0" borderId="57" xfId="0" applyFont="1" applyBorder="1"/>
    <xf numFmtId="0" fontId="14" fillId="0" borderId="57" xfId="0" applyFont="1" applyBorder="1" applyAlignment="1">
      <alignment horizontal="center" wrapText="1"/>
    </xf>
    <xf numFmtId="0" fontId="10" fillId="0" borderId="57" xfId="0" applyFont="1" applyBorder="1" applyAlignment="1">
      <alignment horizontal="center" wrapText="1"/>
    </xf>
    <xf numFmtId="0" fontId="15" fillId="0" borderId="57" xfId="0" applyFont="1" applyBorder="1" applyAlignment="1">
      <alignment horizontal="center" wrapText="1"/>
    </xf>
    <xf numFmtId="0" fontId="31" fillId="0" borderId="57" xfId="0" applyFont="1" applyBorder="1"/>
    <xf numFmtId="0" fontId="31" fillId="0" borderId="57" xfId="0" applyFont="1" applyBorder="1" applyAlignment="1">
      <alignment horizontal="center"/>
    </xf>
    <xf numFmtId="0" fontId="2" fillId="0" borderId="10" xfId="1"/>
    <xf numFmtId="14" fontId="2" fillId="0" borderId="70" xfId="1" applyNumberFormat="1" applyBorder="1" applyAlignment="1">
      <alignment horizontal="center" vertical="center" wrapText="1"/>
    </xf>
    <xf numFmtId="0" fontId="2" fillId="0" borderId="70" xfId="1" applyBorder="1" applyAlignment="1">
      <alignment horizontal="justify" vertical="center" wrapText="1"/>
    </xf>
    <xf numFmtId="0" fontId="2" fillId="0" borderId="70" xfId="1" applyBorder="1"/>
    <xf numFmtId="0" fontId="2" fillId="0" borderId="70" xfId="1" applyBorder="1" applyAlignment="1">
      <alignment horizontal="justify" vertical="center"/>
    </xf>
    <xf numFmtId="0" fontId="5" fillId="4" borderId="17" xfId="1" applyFont="1" applyFill="1" applyBorder="1" applyAlignment="1">
      <alignment horizontal="center" vertical="center" wrapText="1"/>
    </xf>
    <xf numFmtId="0" fontId="21" fillId="14" borderId="17" xfId="0" applyFont="1" applyFill="1" applyBorder="1" applyAlignment="1">
      <alignment horizontal="center" vertical="center" wrapText="1"/>
    </xf>
    <xf numFmtId="0" fontId="24" fillId="0" borderId="45" xfId="0" applyFont="1" applyBorder="1" applyAlignment="1">
      <alignment horizontal="left" vertical="center" wrapText="1"/>
    </xf>
    <xf numFmtId="0" fontId="24" fillId="0" borderId="17" xfId="0" applyFont="1" applyBorder="1" applyAlignment="1">
      <alignment horizontal="left" vertical="center" wrapText="1"/>
    </xf>
    <xf numFmtId="1" fontId="26" fillId="0" borderId="44" xfId="0" applyNumberFormat="1" applyFont="1" applyBorder="1" applyAlignment="1">
      <alignment horizontal="center" vertical="center" wrapText="1"/>
    </xf>
    <xf numFmtId="0" fontId="22" fillId="0" borderId="31" xfId="0" applyFont="1" applyBorder="1" applyAlignment="1">
      <alignment horizontal="center" vertical="center" wrapText="1"/>
    </xf>
    <xf numFmtId="0" fontId="29" fillId="0" borderId="36" xfId="0" applyFont="1" applyBorder="1" applyAlignment="1">
      <alignment horizontal="center" vertical="center" wrapText="1"/>
    </xf>
    <xf numFmtId="0" fontId="26" fillId="0" borderId="31" xfId="0" applyFont="1" applyBorder="1" applyAlignment="1">
      <alignment horizontal="center" vertical="center" wrapText="1"/>
    </xf>
    <xf numFmtId="0" fontId="29" fillId="5" borderId="17" xfId="0" applyFont="1" applyFill="1" applyBorder="1" applyAlignment="1">
      <alignment horizontal="center" vertical="center" wrapText="1"/>
    </xf>
    <xf numFmtId="0" fontId="27" fillId="0" borderId="17" xfId="0" applyFont="1" applyBorder="1" applyAlignment="1">
      <alignment horizontal="center" vertical="top" wrapText="1"/>
    </xf>
    <xf numFmtId="0" fontId="27" fillId="0" borderId="24" xfId="0" applyFont="1" applyBorder="1" applyAlignment="1">
      <alignment horizontal="center" vertical="top" wrapText="1"/>
    </xf>
    <xf numFmtId="0" fontId="27" fillId="0" borderId="41" xfId="0" applyFont="1" applyBorder="1" applyAlignment="1">
      <alignment horizontal="center" vertical="top" wrapText="1"/>
    </xf>
    <xf numFmtId="0" fontId="24" fillId="0" borderId="26" xfId="0" applyFont="1" applyBorder="1" applyAlignment="1">
      <alignment horizontal="left" vertical="center" wrapText="1"/>
    </xf>
    <xf numFmtId="0" fontId="24" fillId="6" borderId="17" xfId="0" applyFont="1" applyFill="1" applyBorder="1" applyAlignment="1">
      <alignment horizontal="center" vertical="center" wrapText="1"/>
    </xf>
    <xf numFmtId="0" fontId="24" fillId="6" borderId="24" xfId="0" applyFont="1" applyFill="1" applyBorder="1" applyAlignment="1">
      <alignment horizontal="center" vertical="center" wrapText="1"/>
    </xf>
    <xf numFmtId="0" fontId="24" fillId="6" borderId="27" xfId="0" applyFont="1" applyFill="1" applyBorder="1" applyAlignment="1">
      <alignment horizontal="center" vertical="center" wrapText="1"/>
    </xf>
    <xf numFmtId="0" fontId="5" fillId="14" borderId="4" xfId="0" applyFont="1" applyFill="1" applyBorder="1" applyAlignment="1">
      <alignment horizontal="center" vertical="center"/>
    </xf>
    <xf numFmtId="0" fontId="21" fillId="14" borderId="16" xfId="0" applyFont="1" applyFill="1" applyBorder="1" applyAlignment="1">
      <alignment horizontal="center" vertical="center" wrapText="1"/>
    </xf>
    <xf numFmtId="0" fontId="21" fillId="14" borderId="17" xfId="0" applyFont="1" applyFill="1" applyBorder="1" applyAlignment="1">
      <alignment horizontal="center" vertical="center" wrapText="1"/>
    </xf>
    <xf numFmtId="0" fontId="21" fillId="14" borderId="19" xfId="0" applyFont="1" applyFill="1" applyBorder="1" applyAlignment="1">
      <alignment horizontal="center" vertical="center" wrapText="1"/>
    </xf>
    <xf numFmtId="0" fontId="21" fillId="0" borderId="17" xfId="0" applyFont="1" applyBorder="1" applyAlignment="1">
      <alignment horizontal="center" vertical="center" wrapText="1"/>
    </xf>
    <xf numFmtId="0" fontId="22" fillId="2" borderId="17" xfId="0" applyFont="1" applyFill="1" applyBorder="1" applyAlignment="1">
      <alignment horizontal="center" vertical="top"/>
    </xf>
    <xf numFmtId="0" fontId="24" fillId="0" borderId="17" xfId="0" applyFont="1" applyBorder="1" applyAlignment="1">
      <alignment horizontal="center" vertical="top" wrapText="1"/>
    </xf>
    <xf numFmtId="0" fontId="21" fillId="14" borderId="18" xfId="0" applyFont="1" applyFill="1" applyBorder="1" applyAlignment="1">
      <alignment horizontal="center" vertical="center" wrapText="1"/>
    </xf>
    <xf numFmtId="0" fontId="21" fillId="15" borderId="61" xfId="0" applyFont="1" applyFill="1" applyBorder="1" applyAlignment="1">
      <alignment horizontal="center"/>
    </xf>
    <xf numFmtId="0" fontId="21" fillId="14" borderId="22" xfId="0" applyFont="1" applyFill="1" applyBorder="1" applyAlignment="1">
      <alignment horizontal="center"/>
    </xf>
    <xf numFmtId="0" fontId="23" fillId="0" borderId="16" xfId="0" applyFont="1" applyBorder="1" applyAlignment="1">
      <alignment horizontal="center" vertical="top" wrapText="1"/>
    </xf>
    <xf numFmtId="0" fontId="24" fillId="0" borderId="53" xfId="0" applyFont="1" applyBorder="1" applyAlignment="1">
      <alignment horizontal="center" vertical="top" wrapText="1"/>
    </xf>
    <xf numFmtId="0" fontId="24" fillId="0" borderId="17" xfId="0" applyFont="1" applyBorder="1" applyAlignment="1">
      <alignment horizontal="center" vertical="center" wrapText="1"/>
    </xf>
    <xf numFmtId="0" fontId="21" fillId="15" borderId="19" xfId="0" applyFont="1" applyFill="1" applyBorder="1" applyAlignment="1">
      <alignment horizontal="center"/>
    </xf>
    <xf numFmtId="0" fontId="21" fillId="14" borderId="17" xfId="0" applyFont="1" applyFill="1" applyBorder="1" applyAlignment="1">
      <alignment horizontal="center" vertical="center"/>
    </xf>
    <xf numFmtId="0" fontId="21" fillId="14" borderId="24" xfId="0" applyFont="1" applyFill="1" applyBorder="1" applyAlignment="1">
      <alignment horizontal="center" vertical="center" wrapText="1"/>
    </xf>
    <xf numFmtId="0" fontId="26" fillId="5" borderId="31" xfId="0" applyFont="1" applyFill="1" applyBorder="1" applyAlignment="1">
      <alignment horizontal="center" vertical="center"/>
    </xf>
    <xf numFmtId="0" fontId="22" fillId="0" borderId="17" xfId="0" applyFont="1" applyBorder="1" applyAlignment="1">
      <alignment horizontal="center" vertical="center" wrapText="1"/>
    </xf>
    <xf numFmtId="0" fontId="24" fillId="0" borderId="24" xfId="0" applyFont="1" applyBorder="1" applyAlignment="1">
      <alignment horizontal="left" vertical="center" wrapText="1"/>
    </xf>
    <xf numFmtId="0" fontId="24" fillId="0" borderId="53" xfId="0" applyFont="1" applyBorder="1" applyAlignment="1">
      <alignment horizontal="left" vertical="center" wrapText="1"/>
    </xf>
    <xf numFmtId="0" fontId="11" fillId="0" borderId="31" xfId="0" applyFont="1" applyBorder="1" applyAlignment="1">
      <alignment horizontal="center" vertical="center" wrapText="1"/>
    </xf>
    <xf numFmtId="0" fontId="21" fillId="8" borderId="72" xfId="0" applyFont="1" applyFill="1" applyBorder="1" applyAlignment="1">
      <alignment horizontal="left" vertical="center" wrapText="1"/>
    </xf>
    <xf numFmtId="0" fontId="24" fillId="0" borderId="72" xfId="0" applyFont="1" applyBorder="1" applyAlignment="1">
      <alignment horizontal="center" vertical="center" wrapText="1"/>
    </xf>
    <xf numFmtId="0" fontId="21" fillId="8" borderId="18" xfId="0" applyFont="1" applyFill="1" applyBorder="1" applyAlignment="1">
      <alignment horizontal="left" vertical="center" wrapText="1"/>
    </xf>
    <xf numFmtId="0" fontId="24" fillId="0" borderId="18" xfId="0" applyFont="1" applyBorder="1" applyAlignment="1">
      <alignment horizontal="center" vertical="center" wrapText="1"/>
    </xf>
    <xf numFmtId="0" fontId="24" fillId="0" borderId="46" xfId="0" applyFont="1" applyBorder="1" applyAlignment="1">
      <alignment horizontal="center" vertical="center" wrapText="1"/>
    </xf>
    <xf numFmtId="14" fontId="9" fillId="0" borderId="16" xfId="0" applyNumberFormat="1" applyFont="1" applyBorder="1" applyAlignment="1">
      <alignment horizontal="center" vertical="center"/>
    </xf>
    <xf numFmtId="0" fontId="36" fillId="0" borderId="24" xfId="0" applyFont="1" applyBorder="1" applyAlignment="1">
      <alignment horizontal="center" vertical="center" wrapText="1"/>
    </xf>
    <xf numFmtId="0" fontId="11" fillId="0" borderId="17" xfId="0" applyFont="1" applyBorder="1" applyAlignment="1">
      <alignment horizontal="center" vertical="center" wrapText="1"/>
    </xf>
    <xf numFmtId="14" fontId="9" fillId="0" borderId="45" xfId="0" applyNumberFormat="1" applyFont="1" applyBorder="1" applyAlignment="1">
      <alignment horizontal="center" vertical="center"/>
    </xf>
    <xf numFmtId="0" fontId="9" fillId="0" borderId="46" xfId="0" applyFont="1" applyBorder="1" applyAlignment="1">
      <alignment horizontal="center" vertical="center" wrapText="1"/>
    </xf>
    <xf numFmtId="0" fontId="11" fillId="0" borderId="45" xfId="0" applyFont="1" applyBorder="1" applyAlignment="1">
      <alignment horizontal="center" vertical="center" wrapText="1"/>
    </xf>
    <xf numFmtId="49" fontId="11" fillId="0" borderId="18" xfId="0" applyNumberFormat="1" applyFont="1" applyBorder="1" applyAlignment="1">
      <alignment horizontal="center" vertical="center" wrapText="1"/>
    </xf>
    <xf numFmtId="0" fontId="26" fillId="7" borderId="17" xfId="0" applyFont="1" applyFill="1" applyBorder="1" applyAlignment="1">
      <alignment horizontal="center" vertical="center" wrapText="1"/>
    </xf>
    <xf numFmtId="0" fontId="24" fillId="0" borderId="5" xfId="0" applyFont="1" applyBorder="1" applyAlignment="1">
      <alignment horizontal="center" vertical="center" wrapText="1"/>
    </xf>
    <xf numFmtId="0" fontId="21" fillId="0" borderId="17" xfId="0" applyFont="1" applyBorder="1" applyAlignment="1">
      <alignment horizontal="center" vertical="top" wrapText="1"/>
    </xf>
    <xf numFmtId="0" fontId="24" fillId="0" borderId="18" xfId="0" applyFont="1" applyBorder="1" applyAlignment="1">
      <alignment horizontal="center" vertical="top" wrapText="1"/>
    </xf>
    <xf numFmtId="0" fontId="28" fillId="0" borderId="32" xfId="0" applyFont="1" applyBorder="1" applyAlignment="1">
      <alignment horizontal="center" vertical="top"/>
    </xf>
    <xf numFmtId="0" fontId="24" fillId="0" borderId="60" xfId="0" applyFont="1" applyBorder="1" applyAlignment="1">
      <alignment horizontal="left" vertical="center" wrapText="1"/>
    </xf>
    <xf numFmtId="0" fontId="9" fillId="0" borderId="18"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43" xfId="0" applyFont="1" applyBorder="1" applyAlignment="1">
      <alignment horizontal="center" vertical="center" wrapText="1"/>
    </xf>
    <xf numFmtId="0" fontId="5" fillId="2" borderId="4" xfId="0" applyFont="1" applyFill="1" applyBorder="1" applyAlignment="1">
      <alignment horizontal="center" vertical="center"/>
    </xf>
    <xf numFmtId="0" fontId="7" fillId="2" borderId="4" xfId="0" applyFont="1" applyFill="1" applyBorder="1" applyAlignment="1">
      <alignment horizontal="center" vertical="center"/>
    </xf>
    <xf numFmtId="0" fontId="8" fillId="2" borderId="20" xfId="0" applyFont="1" applyFill="1" applyBorder="1" applyAlignment="1">
      <alignment horizontal="center" vertical="center"/>
    </xf>
    <xf numFmtId="0" fontId="8" fillId="4" borderId="11" xfId="0" applyFont="1" applyFill="1" applyBorder="1" applyAlignment="1">
      <alignment horizontal="center" vertical="center" wrapText="1"/>
    </xf>
    <xf numFmtId="0" fontId="8" fillId="4" borderId="11" xfId="0" applyFont="1" applyFill="1" applyBorder="1" applyAlignment="1">
      <alignment horizontal="center" vertical="center"/>
    </xf>
    <xf numFmtId="0" fontId="8" fillId="2" borderId="11" xfId="0" applyFont="1" applyFill="1" applyBorder="1" applyAlignment="1">
      <alignment horizontal="center" vertical="center"/>
    </xf>
    <xf numFmtId="0" fontId="4" fillId="2" borderId="11" xfId="0" applyFont="1" applyFill="1" applyBorder="1" applyAlignment="1">
      <alignment horizontal="left" vertical="center" wrapText="1"/>
    </xf>
    <xf numFmtId="0" fontId="27" fillId="0" borderId="17" xfId="0" applyFont="1" applyBorder="1" applyAlignment="1">
      <alignment horizontal="center" vertical="center" wrapText="1"/>
    </xf>
    <xf numFmtId="0" fontId="36" fillId="0" borderId="17" xfId="0" applyFont="1" applyBorder="1" applyAlignment="1">
      <alignment horizontal="center" vertical="center" wrapText="1"/>
    </xf>
    <xf numFmtId="0" fontId="21" fillId="14" borderId="58" xfId="0" applyFont="1" applyFill="1" applyBorder="1" applyAlignment="1">
      <alignment horizontal="center"/>
    </xf>
    <xf numFmtId="1" fontId="26" fillId="0" borderId="30" xfId="0" applyNumberFormat="1" applyFont="1" applyBorder="1" applyAlignment="1">
      <alignment horizontal="center" vertical="center" wrapText="1"/>
    </xf>
    <xf numFmtId="0" fontId="21" fillId="0" borderId="16" xfId="0" applyFont="1" applyBorder="1" applyAlignment="1">
      <alignment horizontal="center" vertical="top" wrapText="1"/>
    </xf>
    <xf numFmtId="0" fontId="32" fillId="0" borderId="10" xfId="1" applyFont="1" applyAlignment="1">
      <alignment horizontal="center"/>
    </xf>
    <xf numFmtId="0" fontId="13" fillId="8" borderId="11" xfId="0" applyFont="1" applyFill="1" applyBorder="1" applyAlignment="1">
      <alignment horizontal="left"/>
    </xf>
    <xf numFmtId="0" fontId="13" fillId="8" borderId="55" xfId="0" applyFont="1" applyFill="1" applyBorder="1" applyAlignment="1">
      <alignment horizontal="left"/>
    </xf>
    <xf numFmtId="0" fontId="10" fillId="9" borderId="11" xfId="0" applyFont="1" applyFill="1" applyBorder="1" applyAlignment="1">
      <alignment horizontal="center" vertical="center" wrapText="1"/>
    </xf>
    <xf numFmtId="0" fontId="10" fillId="9" borderId="49" xfId="0" applyFont="1" applyFill="1" applyBorder="1" applyAlignment="1">
      <alignment horizontal="left" vertical="center" wrapText="1"/>
    </xf>
    <xf numFmtId="0" fontId="10" fillId="9" borderId="11" xfId="0" applyFont="1" applyFill="1" applyBorder="1" applyAlignment="1">
      <alignment horizontal="left" vertical="center" wrapText="1"/>
    </xf>
    <xf numFmtId="0" fontId="16" fillId="9" borderId="19" xfId="0" applyFont="1" applyFill="1" applyBorder="1" applyAlignment="1">
      <alignment horizontal="left" vertical="center" wrapText="1"/>
    </xf>
    <xf numFmtId="0" fontId="16" fillId="9" borderId="19" xfId="0" applyFont="1" applyFill="1" applyBorder="1" applyAlignment="1">
      <alignment horizontal="left" vertical="top" wrapText="1"/>
    </xf>
    <xf numFmtId="0" fontId="16" fillId="9" borderId="53" xfId="0" applyFont="1" applyFill="1" applyBorder="1" applyAlignment="1">
      <alignment horizontal="left" vertical="top" wrapText="1"/>
    </xf>
    <xf numFmtId="0" fontId="10" fillId="9" borderId="58" xfId="0" applyFont="1" applyFill="1" applyBorder="1" applyAlignment="1">
      <alignment horizontal="center" wrapText="1"/>
    </xf>
    <xf numFmtId="0" fontId="3" fillId="0" borderId="52" xfId="0" applyFont="1" applyBorder="1" applyAlignment="1">
      <alignment horizontal="left" vertical="center" wrapText="1"/>
    </xf>
    <xf numFmtId="0" fontId="3" fillId="0" borderId="20" xfId="0" applyFont="1" applyBorder="1" applyAlignment="1">
      <alignment horizontal="left" vertical="center" wrapText="1"/>
    </xf>
    <xf numFmtId="0" fontId="3" fillId="0" borderId="69" xfId="0" applyFont="1" applyBorder="1" applyAlignment="1">
      <alignment horizontal="left" vertical="center" wrapText="1"/>
    </xf>
    <xf numFmtId="0" fontId="17" fillId="0" borderId="56" xfId="0" applyFont="1" applyBorder="1" applyAlignment="1">
      <alignment horizontal="center" wrapText="1"/>
    </xf>
    <xf numFmtId="0" fontId="17" fillId="0" borderId="0" xfId="0" applyFont="1" applyAlignment="1">
      <alignment horizontal="center" wrapText="1"/>
    </xf>
    <xf numFmtId="0" fontId="3" fillId="0" borderId="0" xfId="0" applyFont="1" applyAlignment="1">
      <alignment horizontal="center" vertical="center" wrapText="1"/>
    </xf>
    <xf numFmtId="0" fontId="18" fillId="0" borderId="0" xfId="0" applyFont="1" applyAlignment="1">
      <alignment horizontal="center" vertical="center" textRotation="90"/>
    </xf>
    <xf numFmtId="0" fontId="19" fillId="0" borderId="53" xfId="0" applyFont="1" applyBorder="1" applyAlignment="1">
      <alignment horizontal="center" vertical="center" wrapText="1"/>
    </xf>
    <xf numFmtId="0" fontId="18" fillId="0" borderId="0" xfId="0" applyFont="1" applyAlignment="1">
      <alignment horizontal="center" vertical="center"/>
    </xf>
    <xf numFmtId="0" fontId="3" fillId="0" borderId="0" xfId="0" applyFont="1" applyAlignment="1">
      <alignment horizontal="center"/>
    </xf>
    <xf numFmtId="0" fontId="6" fillId="0" borderId="5" xfId="0" applyFont="1" applyBorder="1" applyAlignment="1"/>
    <xf numFmtId="0" fontId="6" fillId="0" borderId="6" xfId="0" applyFont="1" applyBorder="1" applyAlignment="1"/>
    <xf numFmtId="0" fontId="6" fillId="0" borderId="20" xfId="0" applyFont="1" applyBorder="1" applyAlignment="1"/>
    <xf numFmtId="0" fontId="6" fillId="0" borderId="7" xfId="0" applyFont="1" applyBorder="1" applyAlignment="1"/>
    <xf numFmtId="0" fontId="6" fillId="0" borderId="9" xfId="0" applyFont="1" applyBorder="1" applyAlignment="1"/>
    <xf numFmtId="0" fontId="6" fillId="0" borderId="50" xfId="0" applyFont="1" applyBorder="1" applyAlignment="1"/>
    <xf numFmtId="0" fontId="6" fillId="0" borderId="55" xfId="0" applyFont="1" applyBorder="1" applyAlignment="1"/>
    <xf numFmtId="0" fontId="6" fillId="0" borderId="56" xfId="0" applyFont="1" applyBorder="1" applyAlignment="1"/>
    <xf numFmtId="0" fontId="6" fillId="0" borderId="57" xfId="0" applyFont="1" applyBorder="1" applyAlignment="1"/>
    <xf numFmtId="0" fontId="6" fillId="0" borderId="13" xfId="0" applyFont="1" applyBorder="1" applyAlignment="1"/>
    <xf numFmtId="0" fontId="6" fillId="0" borderId="14" xfId="0" applyFont="1" applyBorder="1" applyAlignment="1"/>
    <xf numFmtId="0" fontId="6" fillId="15" borderId="52" xfId="0" applyFont="1" applyFill="1" applyBorder="1" applyAlignment="1"/>
    <xf numFmtId="0" fontId="6" fillId="15" borderId="15" xfId="0" applyFont="1" applyFill="1" applyBorder="1" applyAlignment="1"/>
    <xf numFmtId="0" fontId="6" fillId="15" borderId="6" xfId="0" applyFont="1" applyFill="1" applyBorder="1" applyAlignment="1"/>
    <xf numFmtId="0" fontId="6" fillId="15" borderId="5" xfId="0" applyFont="1" applyFill="1" applyBorder="1" applyAlignment="1"/>
    <xf numFmtId="0" fontId="6" fillId="15" borderId="20" xfId="0" applyFont="1" applyFill="1" applyBorder="1" applyAlignment="1"/>
    <xf numFmtId="0" fontId="6" fillId="15" borderId="7" xfId="0" applyFont="1" applyFill="1" applyBorder="1" applyAlignment="1"/>
    <xf numFmtId="0" fontId="6" fillId="15" borderId="21" xfId="0" applyFont="1" applyFill="1" applyBorder="1" applyAlignment="1"/>
    <xf numFmtId="0" fontId="6" fillId="15" borderId="9" xfId="0" applyFont="1" applyFill="1" applyBorder="1" applyAlignment="1"/>
    <xf numFmtId="0" fontId="0" fillId="15" borderId="0" xfId="0" applyFill="1" applyAlignment="1"/>
    <xf numFmtId="0" fontId="6" fillId="15" borderId="50" xfId="0" applyFont="1" applyFill="1" applyBorder="1" applyAlignment="1"/>
    <xf numFmtId="0" fontId="6" fillId="15" borderId="26" xfId="0" applyFont="1" applyFill="1" applyBorder="1" applyAlignment="1"/>
    <xf numFmtId="0" fontId="6" fillId="15" borderId="24" xfId="0" applyFont="1" applyFill="1" applyBorder="1" applyAlignment="1"/>
    <xf numFmtId="0" fontId="6" fillId="15" borderId="25" xfId="0" applyFont="1" applyFill="1" applyBorder="1" applyAlignment="1"/>
    <xf numFmtId="0" fontId="6" fillId="15" borderId="23" xfId="0" applyFont="1" applyFill="1" applyBorder="1" applyAlignment="1"/>
    <xf numFmtId="0" fontId="6" fillId="15" borderId="68" xfId="0" applyFont="1" applyFill="1" applyBorder="1" applyAlignment="1"/>
    <xf numFmtId="0" fontId="6" fillId="15" borderId="55" xfId="0" applyFont="1" applyFill="1" applyBorder="1" applyAlignment="1"/>
    <xf numFmtId="0" fontId="6" fillId="15" borderId="56" xfId="0" applyFont="1" applyFill="1" applyBorder="1" applyAlignment="1"/>
    <xf numFmtId="0" fontId="6" fillId="15" borderId="57" xfId="0" applyFont="1" applyFill="1" applyBorder="1" applyAlignment="1"/>
    <xf numFmtId="0" fontId="6" fillId="15" borderId="27" xfId="0" applyFont="1" applyFill="1" applyBorder="1" applyAlignment="1"/>
    <xf numFmtId="0" fontId="6" fillId="0" borderId="26" xfId="0" applyFont="1" applyBorder="1" applyAlignment="1"/>
    <xf numFmtId="0" fontId="6" fillId="0" borderId="24" xfId="0" applyFont="1" applyBorder="1" applyAlignment="1"/>
    <xf numFmtId="0" fontId="6" fillId="0" borderId="33" xfId="0" applyFont="1" applyBorder="1" applyAlignment="1"/>
    <xf numFmtId="0" fontId="6" fillId="0" borderId="25" xfId="0" applyFont="1" applyBorder="1" applyAlignment="1"/>
    <xf numFmtId="0" fontId="6" fillId="0" borderId="63" xfId="0" applyFont="1" applyBorder="1" applyAlignment="1"/>
    <xf numFmtId="0" fontId="6" fillId="0" borderId="35" xfId="0" applyFont="1" applyBorder="1" applyAlignment="1"/>
    <xf numFmtId="0" fontId="6" fillId="0" borderId="27" xfId="0" applyFont="1" applyBorder="1" applyAlignment="1"/>
    <xf numFmtId="0" fontId="37" fillId="0" borderId="24" xfId="0" applyFont="1" applyBorder="1" applyAlignment="1"/>
    <xf numFmtId="0" fontId="6" fillId="0" borderId="73" xfId="0" applyFont="1" applyBorder="1" applyAlignment="1"/>
    <xf numFmtId="0" fontId="6" fillId="0" borderId="67" xfId="0" applyFont="1" applyBorder="1" applyAlignment="1"/>
    <xf numFmtId="0" fontId="6" fillId="0" borderId="68" xfId="0" applyFont="1" applyBorder="1" applyAlignment="1"/>
    <xf numFmtId="0" fontId="6" fillId="0" borderId="40" xfId="0" applyFont="1" applyBorder="1" applyAlignment="1"/>
    <xf numFmtId="0" fontId="6" fillId="0" borderId="41" xfId="0" applyFont="1" applyBorder="1" applyAlignment="1"/>
    <xf numFmtId="0" fontId="6" fillId="0" borderId="43" xfId="0" applyFont="1" applyBorder="1" applyAlignment="1"/>
    <xf numFmtId="0" fontId="37" fillId="0" borderId="71" xfId="0" applyFont="1" applyBorder="1" applyAlignment="1"/>
    <xf numFmtId="0" fontId="6" fillId="0" borderId="42" xfId="0" applyFont="1" applyBorder="1" applyAlignment="1"/>
    <xf numFmtId="0" fontId="6" fillId="0" borderId="37" xfId="0" applyFont="1" applyBorder="1" applyAlignment="1"/>
    <xf numFmtId="0" fontId="6" fillId="0" borderId="47" xfId="0" applyFont="1" applyBorder="1" applyAlignment="1"/>
    <xf numFmtId="0" fontId="6" fillId="0" borderId="48" xfId="0" applyFont="1" applyBorder="1" applyAlignment="1"/>
    <xf numFmtId="0" fontId="37" fillId="0" borderId="41" xfId="0" applyFont="1" applyBorder="1" applyAlignment="1"/>
    <xf numFmtId="0" fontId="6" fillId="0" borderId="51" xfId="0" applyFont="1" applyBorder="1" applyAlignment="1"/>
    <xf numFmtId="0" fontId="6" fillId="0" borderId="52" xfId="0" applyFont="1" applyBorder="1" applyAlignment="1"/>
    <xf numFmtId="0" fontId="6" fillId="0" borderId="54" xfId="0" applyFont="1" applyBorder="1" applyAlignment="1"/>
    <xf numFmtId="0" fontId="6" fillId="0" borderId="60" xfId="0" applyFont="1" applyBorder="1" applyAlignment="1"/>
    <xf numFmtId="0" fontId="0" fillId="0" borderId="0" xfId="0" applyAlignment="1"/>
    <xf numFmtId="0" fontId="6" fillId="0" borderId="15" xfId="0" applyFont="1" applyBorder="1" applyAlignment="1"/>
    <xf numFmtId="0" fontId="6" fillId="0" borderId="21" xfId="0" applyFont="1" applyBorder="1" applyAlignment="1"/>
    <xf numFmtId="0" fontId="6" fillId="0" borderId="69" xfId="0" applyFont="1" applyBorder="1" applyAlignment="1"/>
    <xf numFmtId="0" fontId="6" fillId="0" borderId="66" xfId="0" applyFont="1" applyBorder="1" applyAlignment="1"/>
  </cellXfs>
  <cellStyles count="2">
    <cellStyle name="Normal" xfId="0" builtinId="0"/>
    <cellStyle name="Normal 2" xfId="1" xr:uid="{6B123916-3995-4CD9-A548-6228739C5129}"/>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114300</xdr:colOff>
      <xdr:row>2</xdr:row>
      <xdr:rowOff>200025</xdr:rowOff>
    </xdr:from>
    <xdr:ext cx="276225" cy="971550"/>
    <xdr:sp macro="" textlink="">
      <xdr:nvSpPr>
        <xdr:cNvPr id="3" name="Shape 3">
          <a:extLst>
            <a:ext uri="{FF2B5EF4-FFF2-40B4-BE49-F238E27FC236}">
              <a16:creationId xmlns:a16="http://schemas.microsoft.com/office/drawing/2014/main" id="{00000000-0008-0000-0300-000003000000}"/>
            </a:ext>
          </a:extLst>
        </xdr:cNvPr>
        <xdr:cNvSpPr/>
      </xdr:nvSpPr>
      <xdr:spPr>
        <a:xfrm>
          <a:off x="5212650" y="3298988"/>
          <a:ext cx="266700" cy="962025"/>
        </a:xfrm>
        <a:prstGeom prst="up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571500</xdr:colOff>
      <xdr:row>9</xdr:row>
      <xdr:rowOff>38100</xdr:rowOff>
    </xdr:from>
    <xdr:ext cx="3171825" cy="266700"/>
    <xdr:sp macro="" textlink="">
      <xdr:nvSpPr>
        <xdr:cNvPr id="4" name="Shape 4">
          <a:extLst>
            <a:ext uri="{FF2B5EF4-FFF2-40B4-BE49-F238E27FC236}">
              <a16:creationId xmlns:a16="http://schemas.microsoft.com/office/drawing/2014/main" id="{00000000-0008-0000-0300-000004000000}"/>
            </a:ext>
          </a:extLst>
        </xdr:cNvPr>
        <xdr:cNvSpPr/>
      </xdr:nvSpPr>
      <xdr:spPr>
        <a:xfrm>
          <a:off x="3769613" y="3656175"/>
          <a:ext cx="3152775" cy="247650"/>
        </a:xfrm>
        <a:prstGeom prst="right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1C618-3D34-4C97-B34B-169429731745}">
  <sheetPr>
    <tabColor rgb="FF00B050"/>
  </sheetPr>
  <dimension ref="A1:B14"/>
  <sheetViews>
    <sheetView zoomScale="90" zoomScaleNormal="90" workbookViewId="0">
      <selection activeCell="C17" sqref="C17"/>
    </sheetView>
  </sheetViews>
  <sheetFormatPr defaultColWidth="11.42578125" defaultRowHeight="14.45"/>
  <cols>
    <col min="1" max="1" width="19.85546875" customWidth="1"/>
    <col min="2" max="2" width="82.5703125" customWidth="1"/>
  </cols>
  <sheetData>
    <row r="1" spans="1:2" ht="21">
      <c r="A1" s="183" t="s">
        <v>64</v>
      </c>
      <c r="B1" s="183"/>
    </row>
    <row r="2" spans="1:2">
      <c r="A2" s="107"/>
      <c r="B2" s="107"/>
    </row>
    <row r="3" spans="1:2">
      <c r="A3" s="107" t="s">
        <v>65</v>
      </c>
      <c r="B3" s="107"/>
    </row>
    <row r="4" spans="1:2">
      <c r="A4" s="107"/>
      <c r="B4" s="107"/>
    </row>
    <row r="5" spans="1:2">
      <c r="A5" s="112" t="s">
        <v>66</v>
      </c>
      <c r="B5" s="112" t="s">
        <v>67</v>
      </c>
    </row>
    <row r="6" spans="1:2" ht="153.6" customHeight="1">
      <c r="A6" s="108">
        <v>46058</v>
      </c>
      <c r="B6" s="109" t="s">
        <v>68</v>
      </c>
    </row>
    <row r="7" spans="1:2">
      <c r="A7" s="110"/>
      <c r="B7" s="111"/>
    </row>
    <row r="8" spans="1:2">
      <c r="A8" s="110"/>
      <c r="B8" s="111"/>
    </row>
    <row r="9" spans="1:2">
      <c r="A9" s="110"/>
      <c r="B9" s="111"/>
    </row>
    <row r="10" spans="1:2">
      <c r="A10" s="110"/>
      <c r="B10" s="111"/>
    </row>
    <row r="11" spans="1:2">
      <c r="A11" s="110"/>
      <c r="B11" s="111"/>
    </row>
    <row r="12" spans="1:2">
      <c r="A12" s="110"/>
      <c r="B12" s="111"/>
    </row>
    <row r="13" spans="1:2">
      <c r="A13" s="107"/>
      <c r="B13" s="107"/>
    </row>
    <row r="14" spans="1:2">
      <c r="A14" s="107" t="s">
        <v>69</v>
      </c>
      <c r="B14" s="107"/>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Q995"/>
  <sheetViews>
    <sheetView showGridLines="0" tabSelected="1" topLeftCell="AI17" zoomScale="70" zoomScaleNormal="70" workbookViewId="0">
      <selection activeCell="AN17" sqref="AN17"/>
    </sheetView>
  </sheetViews>
  <sheetFormatPr defaultColWidth="14.42578125" defaultRowHeight="15" customHeight="1"/>
  <cols>
    <col min="1" max="1" width="9.42578125" customWidth="1"/>
    <col min="2" max="4" width="32.5703125" customWidth="1"/>
    <col min="5" max="5" width="20.85546875" customWidth="1"/>
    <col min="6" max="6" width="31.5703125" customWidth="1"/>
    <col min="7" max="7" width="3.28515625" customWidth="1"/>
    <col min="8" max="8" width="25.42578125" customWidth="1"/>
    <col min="9" max="9" width="48" customWidth="1"/>
    <col min="10" max="10" width="30.42578125" customWidth="1"/>
    <col min="11" max="11" width="40.42578125" customWidth="1"/>
    <col min="12" max="12" width="41.5703125" customWidth="1"/>
    <col min="13" max="13" width="35.28515625" customWidth="1"/>
    <col min="14" max="14" width="38.425781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25.42578125" customWidth="1"/>
    <col min="32" max="32" width="1.7109375" customWidth="1"/>
    <col min="33" max="35" width="33.42578125" customWidth="1"/>
    <col min="36" max="36" width="40.28515625" customWidth="1"/>
    <col min="37" max="37" width="34.85546875" customWidth="1"/>
    <col min="38" max="38" width="3.7109375" customWidth="1"/>
    <col min="39" max="39" width="42.5703125" customWidth="1"/>
    <col min="40" max="40" width="50.28515625" customWidth="1"/>
    <col min="41" max="43" width="11.42578125" customWidth="1"/>
  </cols>
  <sheetData>
    <row r="1" spans="1:43" ht="27" customHeight="1">
      <c r="A1" s="171"/>
      <c r="B1" s="203"/>
      <c r="C1" s="172" t="s">
        <v>70</v>
      </c>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3"/>
      <c r="AK1" s="173" t="s">
        <v>71</v>
      </c>
      <c r="AL1" s="205"/>
      <c r="AM1" s="206"/>
      <c r="AN1" s="7" t="s">
        <v>72</v>
      </c>
      <c r="AO1" s="8"/>
      <c r="AP1" s="8"/>
      <c r="AQ1" s="8"/>
    </row>
    <row r="2" spans="1:43" ht="27" customHeight="1">
      <c r="A2" s="207"/>
      <c r="B2" s="208"/>
      <c r="C2" s="209"/>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0"/>
      <c r="AD2" s="210"/>
      <c r="AE2" s="210"/>
      <c r="AF2" s="210"/>
      <c r="AG2" s="210"/>
      <c r="AH2" s="210"/>
      <c r="AI2" s="210"/>
      <c r="AJ2" s="211"/>
      <c r="AK2" s="173" t="s">
        <v>73</v>
      </c>
      <c r="AL2" s="205"/>
      <c r="AM2" s="206"/>
      <c r="AN2" s="81" t="s">
        <v>74</v>
      </c>
      <c r="AO2" s="8"/>
      <c r="AP2" s="8"/>
      <c r="AQ2" s="8"/>
    </row>
    <row r="3" spans="1:43" ht="27" customHeight="1">
      <c r="A3" s="207"/>
      <c r="B3" s="208"/>
      <c r="C3" s="172" t="s">
        <v>75</v>
      </c>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4"/>
      <c r="AF3" s="204"/>
      <c r="AG3" s="204"/>
      <c r="AH3" s="204"/>
      <c r="AI3" s="204"/>
      <c r="AJ3" s="203"/>
      <c r="AK3" s="173" t="s">
        <v>76</v>
      </c>
      <c r="AL3" s="205"/>
      <c r="AM3" s="206"/>
      <c r="AN3" s="7" t="s">
        <v>77</v>
      </c>
      <c r="AO3" s="8"/>
      <c r="AP3" s="8"/>
      <c r="AQ3" s="8"/>
    </row>
    <row r="4" spans="1:43" ht="27" customHeight="1">
      <c r="A4" s="209"/>
      <c r="B4" s="211"/>
      <c r="C4" s="209"/>
      <c r="D4" s="210"/>
      <c r="E4" s="210"/>
      <c r="F4" s="210"/>
      <c r="G4" s="210"/>
      <c r="H4" s="210"/>
      <c r="I4" s="210"/>
      <c r="J4" s="210"/>
      <c r="K4" s="210"/>
      <c r="L4" s="210"/>
      <c r="M4" s="210"/>
      <c r="N4" s="210"/>
      <c r="O4" s="210"/>
      <c r="P4" s="210"/>
      <c r="Q4" s="210"/>
      <c r="R4" s="210"/>
      <c r="S4" s="210"/>
      <c r="T4" s="210"/>
      <c r="U4" s="210"/>
      <c r="V4" s="210"/>
      <c r="W4" s="210"/>
      <c r="X4" s="210"/>
      <c r="Y4" s="210"/>
      <c r="Z4" s="210"/>
      <c r="AA4" s="210"/>
      <c r="AB4" s="210"/>
      <c r="AC4" s="210"/>
      <c r="AD4" s="210"/>
      <c r="AE4" s="210"/>
      <c r="AF4" s="210"/>
      <c r="AG4" s="210"/>
      <c r="AH4" s="210"/>
      <c r="AI4" s="210"/>
      <c r="AJ4" s="211"/>
      <c r="AK4" s="173" t="s">
        <v>78</v>
      </c>
      <c r="AL4" s="205"/>
      <c r="AM4" s="206"/>
      <c r="AN4" s="82">
        <v>45677</v>
      </c>
      <c r="AO4" s="8"/>
      <c r="AP4" s="8"/>
      <c r="AQ4" s="8"/>
    </row>
    <row r="5" spans="1:43" ht="27" customHeight="1">
      <c r="A5" s="84"/>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10"/>
      <c r="AK5" s="85"/>
      <c r="AL5" s="8"/>
      <c r="AM5" s="8"/>
      <c r="AN5" s="8"/>
      <c r="AO5" s="8"/>
      <c r="AP5" s="8"/>
      <c r="AQ5" s="8"/>
    </row>
    <row r="6" spans="1:43" ht="36" customHeight="1">
      <c r="A6" s="174" t="s">
        <v>79</v>
      </c>
      <c r="B6" s="212"/>
      <c r="C6" s="11">
        <v>46058</v>
      </c>
      <c r="D6" s="12"/>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10"/>
      <c r="AK6" s="9"/>
      <c r="AL6" s="8"/>
      <c r="AM6" s="8"/>
      <c r="AN6" s="8"/>
      <c r="AO6" s="8"/>
      <c r="AP6" s="8"/>
      <c r="AQ6" s="8"/>
    </row>
    <row r="7" spans="1:43" ht="17.25" customHeight="1">
      <c r="A7" s="13"/>
      <c r="B7" s="9"/>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10"/>
      <c r="AK7" s="9"/>
      <c r="AL7" s="8"/>
      <c r="AM7" s="8"/>
      <c r="AN7" s="8"/>
      <c r="AO7" s="8"/>
      <c r="AP7" s="8"/>
      <c r="AQ7" s="8"/>
    </row>
    <row r="8" spans="1:43" ht="59.25" customHeight="1">
      <c r="A8" s="175" t="s">
        <v>80</v>
      </c>
      <c r="B8" s="212"/>
      <c r="C8" s="176" t="s">
        <v>81</v>
      </c>
      <c r="D8" s="212"/>
      <c r="E8" s="212"/>
      <c r="F8" s="212"/>
      <c r="G8" s="212"/>
      <c r="H8" s="213"/>
      <c r="I8" s="9"/>
      <c r="J8" s="9"/>
      <c r="K8" s="9"/>
      <c r="L8" s="9"/>
      <c r="T8" s="9"/>
      <c r="U8" s="9"/>
      <c r="V8" s="9"/>
      <c r="W8" s="9"/>
      <c r="X8" s="9"/>
      <c r="Y8" s="9"/>
      <c r="Z8" s="9"/>
      <c r="AA8" s="9"/>
      <c r="AB8" s="9"/>
      <c r="AC8" s="9"/>
      <c r="AD8" s="9"/>
      <c r="AE8" s="9"/>
      <c r="AF8" s="9"/>
      <c r="AG8" s="9"/>
      <c r="AH8" s="9"/>
      <c r="AI8" s="9"/>
      <c r="AJ8" s="10"/>
      <c r="AK8" s="9"/>
      <c r="AL8" s="8"/>
      <c r="AM8" s="8"/>
      <c r="AN8" s="8"/>
      <c r="AO8" s="8"/>
      <c r="AP8" s="8"/>
      <c r="AQ8" s="8"/>
    </row>
    <row r="9" spans="1:43" ht="13.5" customHeight="1">
      <c r="A9" s="14"/>
      <c r="B9" s="15"/>
      <c r="C9" s="15"/>
      <c r="D9" s="15"/>
      <c r="E9" s="15"/>
      <c r="F9" s="15"/>
      <c r="G9" s="15"/>
      <c r="H9" s="15"/>
      <c r="I9" s="15"/>
      <c r="J9" s="15"/>
      <c r="K9" s="15"/>
      <c r="L9" s="15"/>
      <c r="M9" s="15"/>
      <c r="N9" s="15"/>
      <c r="O9" s="15"/>
      <c r="P9" s="15"/>
      <c r="Q9" s="15"/>
      <c r="R9" s="15"/>
      <c r="S9" s="15"/>
      <c r="T9" s="9"/>
      <c r="U9" s="9"/>
      <c r="V9" s="9"/>
      <c r="W9" s="9"/>
      <c r="X9" s="9"/>
      <c r="Y9" s="9"/>
      <c r="Z9" s="9"/>
      <c r="AA9" s="9"/>
      <c r="AB9" s="9"/>
      <c r="AC9" s="9"/>
      <c r="AD9" s="9"/>
      <c r="AE9" s="9"/>
      <c r="AF9" s="9"/>
      <c r="AG9" s="9"/>
      <c r="AH9" s="9"/>
      <c r="AI9" s="9"/>
      <c r="AJ9" s="10"/>
      <c r="AK9" s="9"/>
      <c r="AL9" s="8"/>
      <c r="AM9" s="8"/>
      <c r="AN9" s="8"/>
      <c r="AO9" s="8"/>
      <c r="AP9" s="8"/>
      <c r="AQ9" s="8"/>
    </row>
    <row r="10" spans="1:43" ht="88.5" customHeight="1">
      <c r="A10" s="175" t="s">
        <v>82</v>
      </c>
      <c r="B10" s="212"/>
      <c r="C10" s="177" t="s">
        <v>83</v>
      </c>
      <c r="D10" s="212"/>
      <c r="E10" s="212"/>
      <c r="F10" s="212"/>
      <c r="G10" s="212"/>
      <c r="H10" s="212"/>
      <c r="I10" s="213"/>
      <c r="J10" s="16"/>
      <c r="K10" s="16"/>
      <c r="L10" s="16"/>
      <c r="M10" s="16"/>
      <c r="N10" s="16"/>
      <c r="O10" s="9"/>
      <c r="P10" s="9"/>
      <c r="Q10" s="9"/>
      <c r="R10" s="9"/>
      <c r="S10" s="9"/>
      <c r="T10" s="9"/>
      <c r="U10" s="9"/>
      <c r="V10" s="9"/>
      <c r="W10" s="9"/>
      <c r="X10" s="9"/>
      <c r="Y10" s="9"/>
      <c r="Z10" s="9"/>
      <c r="AA10" s="9"/>
      <c r="AB10" s="9"/>
      <c r="AC10" s="9"/>
      <c r="AD10" s="9"/>
      <c r="AE10" s="9"/>
      <c r="AF10" s="9"/>
      <c r="AG10" s="9"/>
      <c r="AH10" s="9"/>
      <c r="AI10" s="9"/>
      <c r="AJ10" s="10"/>
      <c r="AK10" s="9"/>
      <c r="AL10" s="8"/>
      <c r="AM10" s="8"/>
      <c r="AN10" s="8"/>
      <c r="AO10" s="8"/>
      <c r="AP10" s="8"/>
      <c r="AQ10" s="8"/>
    </row>
    <row r="11" spans="1:43" ht="96.75" customHeight="1">
      <c r="A11" s="175" t="s">
        <v>84</v>
      </c>
      <c r="B11" s="212"/>
      <c r="C11" s="177" t="s">
        <v>85</v>
      </c>
      <c r="D11" s="212"/>
      <c r="E11" s="212"/>
      <c r="F11" s="212"/>
      <c r="G11" s="212"/>
      <c r="H11" s="212"/>
      <c r="I11" s="213"/>
      <c r="J11" s="16"/>
      <c r="K11" s="16"/>
      <c r="L11" s="16"/>
      <c r="M11" s="16"/>
      <c r="N11" s="16"/>
      <c r="O11" s="9"/>
      <c r="P11" s="9"/>
      <c r="Q11" s="9"/>
      <c r="R11" s="9"/>
      <c r="S11" s="9"/>
      <c r="T11" s="9"/>
      <c r="U11" s="9"/>
      <c r="V11" s="9"/>
      <c r="W11" s="9"/>
      <c r="X11" s="9"/>
      <c r="Y11" s="9"/>
      <c r="Z11" s="9"/>
      <c r="AA11" s="9"/>
      <c r="AB11" s="9"/>
      <c r="AC11" s="9"/>
      <c r="AD11" s="9"/>
      <c r="AE11" s="9"/>
      <c r="AF11" s="9"/>
      <c r="AG11" s="9"/>
      <c r="AH11" s="9"/>
      <c r="AI11" s="9"/>
      <c r="AJ11" s="10"/>
      <c r="AK11" s="9"/>
      <c r="AL11" s="8"/>
      <c r="AM11" s="8"/>
      <c r="AN11" s="8"/>
      <c r="AO11" s="8"/>
      <c r="AP11" s="8"/>
      <c r="AQ11" s="8"/>
    </row>
    <row r="12" spans="1:43" ht="15.7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10"/>
      <c r="AK12" s="9"/>
      <c r="AL12" s="8"/>
      <c r="AM12" s="8"/>
      <c r="AN12" s="8"/>
      <c r="AO12" s="8"/>
      <c r="AP12" s="8"/>
      <c r="AQ12" s="8"/>
    </row>
    <row r="13" spans="1:43" ht="15.75" customHeight="1">
      <c r="A13" s="86"/>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87"/>
      <c r="AH13" s="87"/>
      <c r="AI13" s="87"/>
      <c r="AJ13" s="88"/>
      <c r="AK13" s="89"/>
      <c r="AL13" s="8"/>
      <c r="AM13" s="8"/>
      <c r="AN13" s="8"/>
      <c r="AO13" s="8"/>
      <c r="AP13" s="8"/>
      <c r="AQ13" s="8"/>
    </row>
    <row r="14" spans="1:43" ht="14.45">
      <c r="A14" s="180" t="s">
        <v>86</v>
      </c>
      <c r="B14" s="214"/>
      <c r="C14" s="214"/>
      <c r="D14" s="215"/>
      <c r="E14" s="180" t="s">
        <v>87</v>
      </c>
      <c r="F14" s="214"/>
      <c r="G14" s="214"/>
      <c r="H14" s="214"/>
      <c r="I14" s="214"/>
      <c r="J14" s="214"/>
      <c r="K14" s="214"/>
      <c r="L14" s="214"/>
      <c r="M14" s="214"/>
      <c r="N14" s="214"/>
      <c r="O14" s="214"/>
      <c r="P14" s="214"/>
      <c r="Q14" s="214"/>
      <c r="R14" s="214"/>
      <c r="S14" s="214"/>
      <c r="T14" s="214"/>
      <c r="U14" s="214"/>
      <c r="V14" s="214"/>
      <c r="W14" s="214"/>
      <c r="X14" s="214"/>
      <c r="Y14" s="214"/>
      <c r="Z14" s="214"/>
      <c r="AA14" s="214"/>
      <c r="AB14" s="214"/>
      <c r="AC14" s="214"/>
      <c r="AD14" s="214"/>
      <c r="AE14" s="215"/>
      <c r="AF14" s="17"/>
      <c r="AG14" s="128" t="s">
        <v>88</v>
      </c>
      <c r="AH14" s="216"/>
      <c r="AI14" s="216"/>
      <c r="AJ14" s="216"/>
      <c r="AK14" s="217"/>
      <c r="AL14" s="8"/>
      <c r="AM14" s="128" t="s">
        <v>89</v>
      </c>
      <c r="AN14" s="217"/>
      <c r="AO14" s="8"/>
      <c r="AP14" s="8"/>
      <c r="AQ14" s="8"/>
    </row>
    <row r="15" spans="1:43" ht="14.45">
      <c r="A15" s="129" t="s">
        <v>90</v>
      </c>
      <c r="B15" s="130" t="s">
        <v>91</v>
      </c>
      <c r="C15" s="130" t="s">
        <v>92</v>
      </c>
      <c r="D15" s="135" t="s">
        <v>93</v>
      </c>
      <c r="E15" s="136" t="s">
        <v>94</v>
      </c>
      <c r="F15" s="218"/>
      <c r="G15" s="218"/>
      <c r="H15" s="219"/>
      <c r="I15" s="141" t="s">
        <v>95</v>
      </c>
      <c r="J15" s="218"/>
      <c r="K15" s="218"/>
      <c r="L15" s="218"/>
      <c r="M15" s="218"/>
      <c r="N15" s="218"/>
      <c r="O15" s="218"/>
      <c r="P15" s="218"/>
      <c r="Q15" s="218"/>
      <c r="R15" s="218"/>
      <c r="S15" s="218"/>
      <c r="T15" s="218"/>
      <c r="U15" s="218"/>
      <c r="V15" s="218"/>
      <c r="W15" s="218"/>
      <c r="X15" s="77"/>
      <c r="Y15" s="77"/>
      <c r="Z15" s="141" t="s">
        <v>96</v>
      </c>
      <c r="AA15" s="218"/>
      <c r="AB15" s="218"/>
      <c r="AC15" s="218"/>
      <c r="AD15" s="218"/>
      <c r="AE15" s="220"/>
      <c r="AF15" s="17"/>
      <c r="AG15" s="221"/>
      <c r="AH15" s="222"/>
      <c r="AI15" s="222"/>
      <c r="AJ15" s="222"/>
      <c r="AK15" s="223"/>
      <c r="AL15" s="8"/>
      <c r="AM15" s="221"/>
      <c r="AN15" s="223"/>
      <c r="AO15" s="18"/>
      <c r="AP15" s="18"/>
      <c r="AQ15" s="18"/>
    </row>
    <row r="16" spans="1:43" ht="32.25" customHeight="1">
      <c r="A16" s="224"/>
      <c r="B16" s="225"/>
      <c r="C16" s="225"/>
      <c r="D16" s="226"/>
      <c r="E16" s="137" t="s">
        <v>97</v>
      </c>
      <c r="F16" s="227"/>
      <c r="G16" s="227"/>
      <c r="H16" s="228"/>
      <c r="I16" s="130" t="s">
        <v>98</v>
      </c>
      <c r="J16" s="130" t="s">
        <v>99</v>
      </c>
      <c r="K16" s="130" t="s">
        <v>100</v>
      </c>
      <c r="L16" s="130" t="s">
        <v>101</v>
      </c>
      <c r="M16" s="130" t="s">
        <v>102</v>
      </c>
      <c r="N16" s="130" t="s">
        <v>103</v>
      </c>
      <c r="O16" s="142" t="s">
        <v>104</v>
      </c>
      <c r="P16" s="142" t="s">
        <v>105</v>
      </c>
      <c r="Q16" s="142" t="s">
        <v>106</v>
      </c>
      <c r="R16" s="130" t="s">
        <v>107</v>
      </c>
      <c r="S16" s="143" t="s">
        <v>108</v>
      </c>
      <c r="T16" s="130" t="s">
        <v>109</v>
      </c>
      <c r="U16" s="130" t="s">
        <v>110</v>
      </c>
      <c r="V16" s="130" t="s">
        <v>111</v>
      </c>
      <c r="W16" s="130" t="s">
        <v>112</v>
      </c>
      <c r="X16" s="130" t="s">
        <v>113</v>
      </c>
      <c r="Y16" s="90"/>
      <c r="Z16" s="143" t="s">
        <v>114</v>
      </c>
      <c r="AA16" s="130" t="s">
        <v>115</v>
      </c>
      <c r="AB16" s="130" t="s">
        <v>116</v>
      </c>
      <c r="AC16" s="130" t="s">
        <v>55</v>
      </c>
      <c r="AD16" s="131" t="s">
        <v>117</v>
      </c>
      <c r="AE16" s="220"/>
      <c r="AF16" s="19"/>
      <c r="AG16" s="229"/>
      <c r="AH16" s="230"/>
      <c r="AI16" s="230"/>
      <c r="AJ16" s="230"/>
      <c r="AK16" s="231"/>
      <c r="AL16" s="18"/>
      <c r="AM16" s="229"/>
      <c r="AN16" s="231"/>
      <c r="AO16" s="18"/>
      <c r="AP16" s="8"/>
      <c r="AQ16" s="18"/>
    </row>
    <row r="17" spans="1:43" ht="102" customHeight="1">
      <c r="A17" s="224"/>
      <c r="B17" s="225"/>
      <c r="C17" s="225"/>
      <c r="D17" s="226"/>
      <c r="E17" s="78" t="s">
        <v>0</v>
      </c>
      <c r="F17" s="90" t="s">
        <v>1</v>
      </c>
      <c r="G17" s="91"/>
      <c r="H17" s="92" t="s">
        <v>118</v>
      </c>
      <c r="I17" s="232"/>
      <c r="J17" s="232"/>
      <c r="K17" s="232"/>
      <c r="L17" s="225"/>
      <c r="M17" s="232"/>
      <c r="N17" s="232"/>
      <c r="O17" s="232"/>
      <c r="P17" s="232"/>
      <c r="Q17" s="232"/>
      <c r="R17" s="232"/>
      <c r="S17" s="232"/>
      <c r="T17" s="232"/>
      <c r="U17" s="232"/>
      <c r="V17" s="232"/>
      <c r="W17" s="232"/>
      <c r="X17" s="232"/>
      <c r="Y17" s="93"/>
      <c r="Z17" s="232"/>
      <c r="AA17" s="232"/>
      <c r="AB17" s="232"/>
      <c r="AC17" s="232"/>
      <c r="AD17" s="113" t="s">
        <v>119</v>
      </c>
      <c r="AE17" s="79" t="s">
        <v>120</v>
      </c>
      <c r="AF17" s="19"/>
      <c r="AG17" s="80" t="s">
        <v>121</v>
      </c>
      <c r="AH17" s="94" t="s">
        <v>122</v>
      </c>
      <c r="AI17" s="94" t="s">
        <v>123</v>
      </c>
      <c r="AJ17" s="94" t="s">
        <v>124</v>
      </c>
      <c r="AK17" s="95" t="s">
        <v>125</v>
      </c>
      <c r="AL17" s="18"/>
      <c r="AM17" s="80" t="s">
        <v>126</v>
      </c>
      <c r="AN17" s="95" t="s">
        <v>127</v>
      </c>
      <c r="AO17" s="18"/>
      <c r="AP17" s="8"/>
      <c r="AQ17" s="18"/>
    </row>
    <row r="18" spans="1:43" ht="51" customHeight="1">
      <c r="A18" s="138">
        <v>1</v>
      </c>
      <c r="B18" s="134" t="s">
        <v>128</v>
      </c>
      <c r="C18" s="139" t="s">
        <v>129</v>
      </c>
      <c r="D18" s="164" t="s">
        <v>130</v>
      </c>
      <c r="E18" s="182" t="s">
        <v>19</v>
      </c>
      <c r="F18" s="163" t="s">
        <v>13</v>
      </c>
      <c r="G18" s="132" t="str">
        <f>+CONCATENATE(E18," - ",F18)</f>
        <v>MEDIA - MAYOR</v>
      </c>
      <c r="H18" s="133" t="str">
        <f>+VLOOKUP(G18,Datos!D3:E17,2,FALSE)</f>
        <v>ALTO</v>
      </c>
      <c r="I18" s="115" t="s">
        <v>131</v>
      </c>
      <c r="J18" s="115" t="s">
        <v>132</v>
      </c>
      <c r="K18" s="147" t="s">
        <v>133</v>
      </c>
      <c r="L18" s="115" t="s">
        <v>134</v>
      </c>
      <c r="M18" s="166" t="s">
        <v>135</v>
      </c>
      <c r="N18" s="140" t="s">
        <v>136</v>
      </c>
      <c r="O18" s="65" t="s">
        <v>3</v>
      </c>
      <c r="P18" s="66" t="s">
        <v>4</v>
      </c>
      <c r="Q18" s="67">
        <f>IF(P18="ASIGNADO",15,IF(P18="NO ASIGNADO",0,"0"))</f>
        <v>15</v>
      </c>
      <c r="R18" s="181">
        <f>SUM(Q18:Q24)</f>
        <v>100</v>
      </c>
      <c r="S18" s="145" t="s">
        <v>137</v>
      </c>
      <c r="T18" s="144">
        <f>IF(T21="DÉBIL",0,IF(T21="MODERADO",50,IF(T21="FUERTE",100,"")))</f>
        <v>100</v>
      </c>
      <c r="U18" s="119" t="str">
        <f>IF(AND(R21="FUERTE",S18="FUERTE (SIEMPRE SE EJECUTA)"),"NO","SÍ")</f>
        <v>NO</v>
      </c>
      <c r="V18" s="121" t="str" cm="1">
        <f t="array" ref="V18">_xlfn.IFS(AVERAGE(T18,T25,T32,T39,T46,T53)=100,"FUERTE",AVERAGE(T18,T25,T32,T39,T46,T53)&lt;50,"DÉBIL",AVERAGE(T18,T25,T32,T39,T46,T53)&gt;=50,"MODERADO")</f>
        <v>FUERTE</v>
      </c>
      <c r="W18" s="178" t="s">
        <v>62</v>
      </c>
      <c r="X18" s="121" t="str">
        <f>IF(AND(E18="MUY BAJA",W21=2),"MUY BAJA",IF(AND(E18="BAJA",W21=2),"MUY BAJA",IF(AND(E18="MEDIA",W21=2),"MUY BAJA",IF(AND(E18="ALTA",W21=2),"BAJA",IF(AND(E18="MUY ALTA",W21=2),"MEDIA",IF(AND(E18="MUY BAJA",W21=1),"MUY BAJA",IF(AND(E18="BAJA",W21=1),"MUY BAJA",IF(AND(E18="MEDIA",W21=1),"BAJA",IF(AND(E18="ALTA",W21=1),"MEDIA",IF(AND(E18="MUY ALTA",W21=1),"ALTA",E18))))))))))</f>
        <v>MUY BAJA</v>
      </c>
      <c r="Y18" s="132" t="str">
        <f>+CONCATENATE(X18," - ",F18)</f>
        <v>MUY BAJA - MAYOR</v>
      </c>
      <c r="Z18" s="133" t="str">
        <f>+VLOOKUP(Y18,Datos!$D$3:$E$17,2,FALSE)</f>
        <v>ALTO</v>
      </c>
      <c r="AA18" s="163" t="s">
        <v>45</v>
      </c>
      <c r="AB18" s="164" t="s">
        <v>138</v>
      </c>
      <c r="AC18" s="165"/>
      <c r="AD18" s="125" t="s">
        <v>139</v>
      </c>
      <c r="AE18" s="150" t="s">
        <v>140</v>
      </c>
      <c r="AF18" s="20"/>
      <c r="AG18" s="154">
        <v>46119</v>
      </c>
      <c r="AH18" s="179" t="s">
        <v>141</v>
      </c>
      <c r="AI18" s="156" t="s">
        <v>142</v>
      </c>
      <c r="AJ18" s="156" t="s">
        <v>143</v>
      </c>
      <c r="AK18" s="167" t="s">
        <v>144</v>
      </c>
      <c r="AL18" s="8"/>
      <c r="AM18" s="168" t="s">
        <v>145</v>
      </c>
      <c r="AN18" s="160" t="s">
        <v>146</v>
      </c>
      <c r="AO18" s="8"/>
      <c r="AP18" s="8"/>
      <c r="AQ18" s="8"/>
    </row>
    <row r="19" spans="1:43" ht="62.25" customHeight="1">
      <c r="A19" s="233"/>
      <c r="B19" s="234"/>
      <c r="C19" s="235"/>
      <c r="D19" s="236"/>
      <c r="E19" s="233"/>
      <c r="F19" s="234"/>
      <c r="G19" s="234"/>
      <c r="H19" s="234"/>
      <c r="I19" s="234"/>
      <c r="J19" s="234"/>
      <c r="K19" s="235"/>
      <c r="L19" s="234"/>
      <c r="M19" s="237"/>
      <c r="N19" s="234"/>
      <c r="O19" s="68" t="s">
        <v>9</v>
      </c>
      <c r="P19" s="69" t="s">
        <v>10</v>
      </c>
      <c r="Q19" s="70">
        <f>IF(P19="ADECUADO",15,IF(P19="INADECUADO",0,"0"))</f>
        <v>15</v>
      </c>
      <c r="R19" s="238"/>
      <c r="S19" s="234"/>
      <c r="T19" s="234"/>
      <c r="U19" s="234"/>
      <c r="V19" s="122"/>
      <c r="W19" s="239"/>
      <c r="X19" s="234"/>
      <c r="Y19" s="234"/>
      <c r="Z19" s="234"/>
      <c r="AA19" s="234"/>
      <c r="AB19" s="236"/>
      <c r="AC19" s="207"/>
      <c r="AD19" s="126"/>
      <c r="AE19" s="208"/>
      <c r="AF19" s="20"/>
      <c r="AG19" s="233"/>
      <c r="AH19" s="240"/>
      <c r="AI19" s="234"/>
      <c r="AJ19" s="234"/>
      <c r="AK19" s="236"/>
      <c r="AL19" s="8"/>
      <c r="AM19" s="169"/>
      <c r="AN19" s="236"/>
      <c r="AO19" s="8"/>
      <c r="AP19" s="8"/>
      <c r="AQ19" s="8"/>
    </row>
    <row r="20" spans="1:43" ht="75.75" customHeight="1">
      <c r="A20" s="233"/>
      <c r="B20" s="234"/>
      <c r="C20" s="235"/>
      <c r="D20" s="236"/>
      <c r="E20" s="233"/>
      <c r="F20" s="234"/>
      <c r="G20" s="234"/>
      <c r="H20" s="234"/>
      <c r="I20" s="234"/>
      <c r="J20" s="234"/>
      <c r="K20" s="235"/>
      <c r="L20" s="234"/>
      <c r="M20" s="237"/>
      <c r="N20" s="234"/>
      <c r="O20" s="71" t="s">
        <v>16</v>
      </c>
      <c r="P20" s="69" t="s">
        <v>17</v>
      </c>
      <c r="Q20" s="70">
        <f>IF(P20="OPORTUNA",15,IF(P20="INOPORTUNA",0,"0"))</f>
        <v>15</v>
      </c>
      <c r="R20" s="238"/>
      <c r="S20" s="234"/>
      <c r="T20" s="239"/>
      <c r="U20" s="234"/>
      <c r="V20" s="122"/>
      <c r="W20" s="72" t="s">
        <v>147</v>
      </c>
      <c r="X20" s="234"/>
      <c r="Y20" s="234"/>
      <c r="Z20" s="234"/>
      <c r="AA20" s="234"/>
      <c r="AB20" s="236"/>
      <c r="AC20" s="207"/>
      <c r="AD20" s="126"/>
      <c r="AE20" s="208"/>
      <c r="AF20" s="20"/>
      <c r="AG20" s="233"/>
      <c r="AH20" s="240"/>
      <c r="AI20" s="234"/>
      <c r="AJ20" s="234"/>
      <c r="AK20" s="236"/>
      <c r="AL20" s="8"/>
      <c r="AM20" s="169"/>
      <c r="AN20" s="236"/>
      <c r="AO20" s="8"/>
      <c r="AP20" s="8"/>
      <c r="AQ20" s="8"/>
    </row>
    <row r="21" spans="1:43" ht="90.75" customHeight="1">
      <c r="A21" s="233"/>
      <c r="B21" s="234"/>
      <c r="C21" s="235"/>
      <c r="D21" s="236"/>
      <c r="E21" s="233"/>
      <c r="F21" s="234"/>
      <c r="G21" s="234"/>
      <c r="H21" s="234"/>
      <c r="I21" s="234"/>
      <c r="J21" s="234"/>
      <c r="K21" s="235"/>
      <c r="L21" s="234"/>
      <c r="M21" s="237"/>
      <c r="N21" s="234"/>
      <c r="O21" s="68" t="s">
        <v>23</v>
      </c>
      <c r="P21" s="69" t="s">
        <v>24</v>
      </c>
      <c r="Q21" s="70">
        <f>IF(P21="PREVENIR",15,IF(P21="DETECTAR",10,IF(P21="NO ES UN CONTROL",0,"0")))</f>
        <v>15</v>
      </c>
      <c r="R21" s="118" t="str">
        <f>IF(R18&lt;86,"DÉBIL",IF(R18&lt;96,"MODERADO",IF(R18&lt;101,"FUERTE","")))</f>
        <v>FUERTE</v>
      </c>
      <c r="S21" s="234"/>
      <c r="T21" s="120" t="str">
        <f>IF(AND(R21="FUERTE",S18="FUERTE (SIEMPRE SE EJECUTA)"),"FUERTE",IF(OR(R21="DÉBIL",S18="DÉBIL (NO SE EJECUTA)"),"DÉBIL",IF(OR(R21="MODERADO",S18="MODERADO (ALGUNAS VECES)"),"MODERADO")))</f>
        <v>FUERTE</v>
      </c>
      <c r="U21" s="234"/>
      <c r="V21" s="122"/>
      <c r="W21" s="161">
        <f>IF(AND($V$18="FUERTE",$W$18="DIRECTAMENTE"),2,IF(AND($V$18="FUERTE",$W$18="DIRECTAMENTE"),2,IF(AND($V$18="FUERTE",$W$18="DIRECTAMENTE"),2,IF(AND($V$18="FUERTE",$W$18="NO DISMINUYE"),0,IF(AND($V$18="MODERADO",$W$18="DIRECTAMENTE"),1,IF(AND($V$18="MODERADO",$W$18="DIRECTAMENTE"),1,IF(AND($V$18="MODERADO",$W$18="DIRECTAMENTE"),1,IF(AND($V$18="MODERADO",$W$18="NO DISMINUYE"),0,"N/A"))))))))</f>
        <v>2</v>
      </c>
      <c r="X21" s="234"/>
      <c r="Y21" s="234"/>
      <c r="Z21" s="234"/>
      <c r="AA21" s="234"/>
      <c r="AB21" s="236"/>
      <c r="AC21" s="207"/>
      <c r="AD21" s="126"/>
      <c r="AE21" s="149" t="s">
        <v>148</v>
      </c>
      <c r="AF21" s="21"/>
      <c r="AG21" s="233"/>
      <c r="AH21" s="240"/>
      <c r="AI21" s="234"/>
      <c r="AJ21" s="234"/>
      <c r="AK21" s="236"/>
      <c r="AL21" s="8"/>
      <c r="AM21" s="169"/>
      <c r="AN21" s="236"/>
      <c r="AO21" s="8"/>
      <c r="AP21" s="8"/>
      <c r="AQ21" s="8"/>
    </row>
    <row r="22" spans="1:43" ht="111" customHeight="1">
      <c r="A22" s="233"/>
      <c r="B22" s="234"/>
      <c r="C22" s="235"/>
      <c r="D22" s="236"/>
      <c r="E22" s="233"/>
      <c r="F22" s="234"/>
      <c r="G22" s="234"/>
      <c r="H22" s="234"/>
      <c r="I22" s="234"/>
      <c r="J22" s="234"/>
      <c r="K22" s="235"/>
      <c r="L22" s="234"/>
      <c r="M22" s="237"/>
      <c r="N22" s="234"/>
      <c r="O22" s="68" t="s">
        <v>29</v>
      </c>
      <c r="P22" s="69" t="s">
        <v>30</v>
      </c>
      <c r="Q22" s="70">
        <f>IF(P22="CONFIABLE",15,IF(P22="NO CONFIABLE",0,"0"))</f>
        <v>15</v>
      </c>
      <c r="R22" s="238"/>
      <c r="S22" s="234"/>
      <c r="T22" s="234"/>
      <c r="U22" s="234"/>
      <c r="V22" s="122"/>
      <c r="W22" s="234"/>
      <c r="X22" s="234"/>
      <c r="Y22" s="234"/>
      <c r="Z22" s="234"/>
      <c r="AA22" s="234"/>
      <c r="AB22" s="236"/>
      <c r="AC22" s="207"/>
      <c r="AD22" s="126"/>
      <c r="AE22" s="241"/>
      <c r="AF22" s="21"/>
      <c r="AG22" s="233"/>
      <c r="AH22" s="240"/>
      <c r="AI22" s="234"/>
      <c r="AJ22" s="234"/>
      <c r="AK22" s="236"/>
      <c r="AL22" s="8"/>
      <c r="AM22" s="169"/>
      <c r="AN22" s="236"/>
      <c r="AO22" s="8"/>
      <c r="AP22" s="8"/>
      <c r="AQ22" s="8"/>
    </row>
    <row r="23" spans="1:43" ht="84" customHeight="1">
      <c r="A23" s="233"/>
      <c r="B23" s="234"/>
      <c r="C23" s="235"/>
      <c r="D23" s="236"/>
      <c r="E23" s="233"/>
      <c r="F23" s="234"/>
      <c r="G23" s="234"/>
      <c r="H23" s="234"/>
      <c r="I23" s="234"/>
      <c r="J23" s="234"/>
      <c r="K23" s="235"/>
      <c r="L23" s="234"/>
      <c r="M23" s="237"/>
      <c r="N23" s="234"/>
      <c r="O23" s="68" t="s">
        <v>34</v>
      </c>
      <c r="P23" s="69" t="s">
        <v>35</v>
      </c>
      <c r="Q23" s="70">
        <f>IF(P23="SE INVESTIGAN Y SE RESUELVEN OPORTUNAMENTE",15,IF(P23="NO SE INVESTIGAN Y SE RESUELVEN OPORTUNAMENTE",0,"0"))</f>
        <v>15</v>
      </c>
      <c r="R23" s="238"/>
      <c r="S23" s="234"/>
      <c r="T23" s="234"/>
      <c r="U23" s="234"/>
      <c r="V23" s="122"/>
      <c r="W23" s="234"/>
      <c r="X23" s="234"/>
      <c r="Y23" s="234"/>
      <c r="Z23" s="234"/>
      <c r="AA23" s="234"/>
      <c r="AB23" s="236"/>
      <c r="AC23" s="207"/>
      <c r="AD23" s="126"/>
      <c r="AE23" s="150" t="s">
        <v>149</v>
      </c>
      <c r="AF23" s="20"/>
      <c r="AG23" s="233"/>
      <c r="AH23" s="240"/>
      <c r="AI23" s="234"/>
      <c r="AJ23" s="234"/>
      <c r="AK23" s="236"/>
      <c r="AL23" s="8"/>
      <c r="AM23" s="169"/>
      <c r="AN23" s="236"/>
      <c r="AO23" s="8"/>
      <c r="AP23" s="8"/>
      <c r="AQ23" s="8"/>
    </row>
    <row r="24" spans="1:43" ht="80.25" customHeight="1">
      <c r="A24" s="233"/>
      <c r="B24" s="234"/>
      <c r="C24" s="235"/>
      <c r="D24" s="236"/>
      <c r="E24" s="233"/>
      <c r="F24" s="234"/>
      <c r="G24" s="234"/>
      <c r="H24" s="234"/>
      <c r="I24" s="239"/>
      <c r="J24" s="239"/>
      <c r="K24" s="242"/>
      <c r="L24" s="239"/>
      <c r="M24" s="243"/>
      <c r="N24" s="239"/>
      <c r="O24" s="73" t="s">
        <v>38</v>
      </c>
      <c r="P24" s="74" t="s">
        <v>39</v>
      </c>
      <c r="Q24" s="75">
        <f>IF(P24="COMPLETA",10,IF(P24="INCOMPLETA",5,IF(P24="NO EXISTE",0,"0")))</f>
        <v>10</v>
      </c>
      <c r="R24" s="244"/>
      <c r="S24" s="245"/>
      <c r="T24" s="245"/>
      <c r="U24" s="245"/>
      <c r="V24" s="122"/>
      <c r="W24" s="234"/>
      <c r="X24" s="234"/>
      <c r="Y24" s="234"/>
      <c r="Z24" s="234"/>
      <c r="AA24" s="234"/>
      <c r="AB24" s="236"/>
      <c r="AC24" s="207"/>
      <c r="AD24" s="126"/>
      <c r="AE24" s="211"/>
      <c r="AF24" s="20"/>
      <c r="AG24" s="246"/>
      <c r="AH24" s="247"/>
      <c r="AI24" s="245"/>
      <c r="AJ24" s="245"/>
      <c r="AK24" s="248"/>
      <c r="AL24" s="8"/>
      <c r="AM24" s="169"/>
      <c r="AN24" s="249"/>
      <c r="AO24" s="8"/>
      <c r="AP24" s="8"/>
      <c r="AQ24" s="8"/>
    </row>
    <row r="25" spans="1:43" ht="38.25" customHeight="1">
      <c r="A25" s="233"/>
      <c r="B25" s="234"/>
      <c r="C25" s="235"/>
      <c r="D25" s="236"/>
      <c r="E25" s="233"/>
      <c r="F25" s="234"/>
      <c r="G25" s="234"/>
      <c r="H25" s="234"/>
      <c r="I25" s="115" t="s">
        <v>150</v>
      </c>
      <c r="J25" s="115" t="s">
        <v>132</v>
      </c>
      <c r="K25" s="115" t="s">
        <v>151</v>
      </c>
      <c r="L25" s="146" t="s">
        <v>152</v>
      </c>
      <c r="M25" s="115" t="s">
        <v>153</v>
      </c>
      <c r="N25" s="140" t="s">
        <v>136</v>
      </c>
      <c r="O25" s="65" t="s">
        <v>3</v>
      </c>
      <c r="P25" s="66" t="s">
        <v>4</v>
      </c>
      <c r="Q25" s="67">
        <f>IF(P25="ASIGNADO",15,IF(P25="NO ASIGNADO",0,"0"))</f>
        <v>15</v>
      </c>
      <c r="R25" s="116">
        <f>SUM(Q25:Q31)</f>
        <v>100</v>
      </c>
      <c r="S25" s="117" t="s">
        <v>137</v>
      </c>
      <c r="T25" s="144">
        <f>IF(T28="DÉBIL",0,IF(T28="MODERADO",50,IF(T28="FUERTE",100,"")))</f>
        <v>100</v>
      </c>
      <c r="U25" s="119" t="str">
        <f>IF(AND(R28="FUERTE",S25="FUERTE (SIEMPRE SE EJECUTA)"),"NO","SÍ")</f>
        <v>NO</v>
      </c>
      <c r="V25" s="122"/>
      <c r="W25" s="234"/>
      <c r="X25" s="234"/>
      <c r="Y25" s="234"/>
      <c r="Z25" s="234"/>
      <c r="AA25" s="234"/>
      <c r="AB25" s="236"/>
      <c r="AC25" s="207"/>
      <c r="AD25" s="126"/>
      <c r="AE25" s="162"/>
      <c r="AF25" s="20"/>
      <c r="AG25" s="154">
        <v>46119</v>
      </c>
      <c r="AH25" s="155" t="s">
        <v>141</v>
      </c>
      <c r="AI25" s="156" t="s">
        <v>142</v>
      </c>
      <c r="AJ25" s="156" t="s">
        <v>143</v>
      </c>
      <c r="AK25" s="167" t="s">
        <v>144</v>
      </c>
      <c r="AL25" s="8"/>
      <c r="AM25" s="169"/>
      <c r="AN25" s="160" t="s">
        <v>154</v>
      </c>
      <c r="AO25" s="8"/>
      <c r="AP25" s="8"/>
      <c r="AQ25" s="8"/>
    </row>
    <row r="26" spans="1:43" ht="55.5" customHeight="1">
      <c r="A26" s="233"/>
      <c r="B26" s="234"/>
      <c r="C26" s="235"/>
      <c r="D26" s="236"/>
      <c r="E26" s="233"/>
      <c r="F26" s="234"/>
      <c r="G26" s="234"/>
      <c r="H26" s="234"/>
      <c r="I26" s="234"/>
      <c r="J26" s="234"/>
      <c r="K26" s="234"/>
      <c r="L26" s="234"/>
      <c r="M26" s="234"/>
      <c r="N26" s="234"/>
      <c r="O26" s="68" t="s">
        <v>9</v>
      </c>
      <c r="P26" s="69" t="s">
        <v>155</v>
      </c>
      <c r="Q26" s="70">
        <f>IF(P26="ADECUADO",15,IF(P26="INADECUADO",0,"0"))</f>
        <v>15</v>
      </c>
      <c r="R26" s="238"/>
      <c r="S26" s="234"/>
      <c r="T26" s="234"/>
      <c r="U26" s="234"/>
      <c r="V26" s="122"/>
      <c r="W26" s="234"/>
      <c r="X26" s="234"/>
      <c r="Y26" s="234"/>
      <c r="Z26" s="234"/>
      <c r="AA26" s="234"/>
      <c r="AB26" s="236"/>
      <c r="AC26" s="207"/>
      <c r="AD26" s="126"/>
      <c r="AE26" s="208"/>
      <c r="AF26" s="20"/>
      <c r="AG26" s="233"/>
      <c r="AH26" s="240"/>
      <c r="AI26" s="234"/>
      <c r="AJ26" s="234"/>
      <c r="AK26" s="236"/>
      <c r="AL26" s="8"/>
      <c r="AM26" s="169"/>
      <c r="AN26" s="236"/>
      <c r="AO26" s="8"/>
      <c r="AP26" s="8"/>
      <c r="AQ26" s="8"/>
    </row>
    <row r="27" spans="1:43" ht="85.5" customHeight="1">
      <c r="A27" s="233"/>
      <c r="B27" s="234"/>
      <c r="C27" s="235"/>
      <c r="D27" s="236"/>
      <c r="E27" s="233"/>
      <c r="F27" s="234"/>
      <c r="G27" s="234"/>
      <c r="H27" s="234"/>
      <c r="I27" s="234"/>
      <c r="J27" s="234"/>
      <c r="K27" s="234"/>
      <c r="L27" s="234"/>
      <c r="M27" s="234"/>
      <c r="N27" s="234"/>
      <c r="O27" s="71" t="s">
        <v>16</v>
      </c>
      <c r="P27" s="69" t="s">
        <v>17</v>
      </c>
      <c r="Q27" s="70">
        <f>IF(P27="OPORTUNA",15,IF(P27="INOPORTUNA",0,"0"))</f>
        <v>15</v>
      </c>
      <c r="R27" s="250"/>
      <c r="S27" s="234"/>
      <c r="T27" s="239"/>
      <c r="U27" s="234"/>
      <c r="V27" s="122"/>
      <c r="W27" s="234"/>
      <c r="X27" s="234"/>
      <c r="Y27" s="234"/>
      <c r="Z27" s="234"/>
      <c r="AA27" s="234"/>
      <c r="AB27" s="236"/>
      <c r="AC27" s="207"/>
      <c r="AD27" s="126"/>
      <c r="AE27" s="241"/>
      <c r="AF27" s="20"/>
      <c r="AG27" s="233"/>
      <c r="AH27" s="240"/>
      <c r="AI27" s="234"/>
      <c r="AJ27" s="234"/>
      <c r="AK27" s="236"/>
      <c r="AL27" s="8"/>
      <c r="AM27" s="169"/>
      <c r="AN27" s="236"/>
      <c r="AO27" s="8"/>
      <c r="AP27" s="8"/>
      <c r="AQ27" s="8"/>
    </row>
    <row r="28" spans="1:43" ht="96.75" customHeight="1">
      <c r="A28" s="233"/>
      <c r="B28" s="234"/>
      <c r="C28" s="235"/>
      <c r="D28" s="236"/>
      <c r="E28" s="233"/>
      <c r="F28" s="234"/>
      <c r="G28" s="234"/>
      <c r="H28" s="234"/>
      <c r="I28" s="234"/>
      <c r="J28" s="234"/>
      <c r="K28" s="234"/>
      <c r="L28" s="234"/>
      <c r="M28" s="234"/>
      <c r="N28" s="234"/>
      <c r="O28" s="68" t="s">
        <v>23</v>
      </c>
      <c r="P28" s="69" t="s">
        <v>24</v>
      </c>
      <c r="Q28" s="70">
        <f>IF(P28="PREVENIR",15,IF(P28="DETECTAR",10,IF(P28="NO ES UN CONTROL",0,"0")))</f>
        <v>15</v>
      </c>
      <c r="R28" s="118" t="str">
        <f>IF(R25&lt;86,"DÉBIL",IF(R25&lt;96,"MODERADO",IF(R25&lt;101,"FUERTE","")))</f>
        <v>FUERTE</v>
      </c>
      <c r="S28" s="234"/>
      <c r="T28" s="120" t="str">
        <f>IF(AND(R28="FUERTE",S25="FUERTE (SIEMPRE SE EJECUTA)"),"FUERTE",IF(OR(R28="DÉBIL",S25="DÉBIL (NO SE EJECUTA)"),"DÉBIL",IF(OR(R28="MODERADO",S25="MODERADO (ALGUNAS VECES)"),"MODERADO")))</f>
        <v>FUERTE</v>
      </c>
      <c r="U28" s="234"/>
      <c r="V28" s="122"/>
      <c r="W28" s="234"/>
      <c r="X28" s="234"/>
      <c r="Y28" s="234"/>
      <c r="Z28" s="234"/>
      <c r="AA28" s="234"/>
      <c r="AB28" s="236"/>
      <c r="AC28" s="207"/>
      <c r="AD28" s="126"/>
      <c r="AE28" s="149" t="s">
        <v>148</v>
      </c>
      <c r="AF28" s="21"/>
      <c r="AG28" s="233"/>
      <c r="AH28" s="240"/>
      <c r="AI28" s="234"/>
      <c r="AJ28" s="234"/>
      <c r="AK28" s="236"/>
      <c r="AL28" s="8"/>
      <c r="AM28" s="169"/>
      <c r="AN28" s="236"/>
      <c r="AO28" s="8"/>
      <c r="AP28" s="8"/>
      <c r="AQ28" s="8"/>
    </row>
    <row r="29" spans="1:43" ht="69.75" customHeight="1">
      <c r="A29" s="233"/>
      <c r="B29" s="234"/>
      <c r="C29" s="235"/>
      <c r="D29" s="236"/>
      <c r="E29" s="233"/>
      <c r="F29" s="234"/>
      <c r="G29" s="234"/>
      <c r="H29" s="234"/>
      <c r="I29" s="234"/>
      <c r="J29" s="234"/>
      <c r="K29" s="234"/>
      <c r="L29" s="234"/>
      <c r="M29" s="234"/>
      <c r="N29" s="234"/>
      <c r="O29" s="68" t="s">
        <v>29</v>
      </c>
      <c r="P29" s="69" t="s">
        <v>30</v>
      </c>
      <c r="Q29" s="70">
        <f>IF(P29="CONFIABLE",15,IF(P29="NO CONFIABLE",0,"0"))</f>
        <v>15</v>
      </c>
      <c r="R29" s="238"/>
      <c r="S29" s="234"/>
      <c r="T29" s="234"/>
      <c r="U29" s="234"/>
      <c r="V29" s="122"/>
      <c r="W29" s="234"/>
      <c r="X29" s="234"/>
      <c r="Y29" s="234"/>
      <c r="Z29" s="234"/>
      <c r="AA29" s="234"/>
      <c r="AB29" s="236"/>
      <c r="AC29" s="207"/>
      <c r="AD29" s="126"/>
      <c r="AE29" s="241"/>
      <c r="AF29" s="21"/>
      <c r="AG29" s="233"/>
      <c r="AH29" s="240"/>
      <c r="AI29" s="234"/>
      <c r="AJ29" s="234"/>
      <c r="AK29" s="236"/>
      <c r="AL29" s="8"/>
      <c r="AM29" s="169"/>
      <c r="AN29" s="236"/>
      <c r="AO29" s="8"/>
      <c r="AP29" s="8"/>
      <c r="AQ29" s="8"/>
    </row>
    <row r="30" spans="1:43" ht="86.25" customHeight="1">
      <c r="A30" s="233"/>
      <c r="B30" s="234"/>
      <c r="C30" s="235"/>
      <c r="D30" s="236"/>
      <c r="E30" s="233"/>
      <c r="F30" s="234"/>
      <c r="G30" s="234"/>
      <c r="H30" s="234"/>
      <c r="I30" s="234"/>
      <c r="J30" s="234"/>
      <c r="K30" s="234"/>
      <c r="L30" s="234"/>
      <c r="M30" s="234"/>
      <c r="N30" s="234"/>
      <c r="O30" s="68" t="s">
        <v>34</v>
      </c>
      <c r="P30" s="69" t="s">
        <v>35</v>
      </c>
      <c r="Q30" s="70">
        <f>IF(P30="SE INVESTIGAN Y SE RESUELVEN OPORTUNAMENTE",15,IF(P30="NO SE INVESTIGAN Y SE RESUELVEN OPORTUNAMENTE",0,"0"))</f>
        <v>15</v>
      </c>
      <c r="R30" s="238"/>
      <c r="S30" s="234"/>
      <c r="T30" s="234"/>
      <c r="U30" s="234"/>
      <c r="V30" s="122"/>
      <c r="W30" s="234"/>
      <c r="X30" s="234"/>
      <c r="Y30" s="234"/>
      <c r="Z30" s="234"/>
      <c r="AA30" s="234"/>
      <c r="AB30" s="236"/>
      <c r="AC30" s="207"/>
      <c r="AD30" s="126"/>
      <c r="AE30" s="150"/>
      <c r="AF30" s="20"/>
      <c r="AG30" s="233"/>
      <c r="AH30" s="240"/>
      <c r="AI30" s="234"/>
      <c r="AJ30" s="234"/>
      <c r="AK30" s="236"/>
      <c r="AL30" s="8"/>
      <c r="AM30" s="169"/>
      <c r="AN30" s="236"/>
      <c r="AO30" s="8"/>
      <c r="AP30" s="8"/>
      <c r="AQ30" s="8"/>
    </row>
    <row r="31" spans="1:43" ht="94.5" customHeight="1">
      <c r="A31" s="233"/>
      <c r="B31" s="245"/>
      <c r="C31" s="251"/>
      <c r="D31" s="248"/>
      <c r="E31" s="233"/>
      <c r="F31" s="234"/>
      <c r="G31" s="234"/>
      <c r="H31" s="234"/>
      <c r="I31" s="239"/>
      <c r="J31" s="239"/>
      <c r="K31" s="239"/>
      <c r="L31" s="239"/>
      <c r="M31" s="239"/>
      <c r="N31" s="239"/>
      <c r="O31" s="73" t="s">
        <v>38</v>
      </c>
      <c r="P31" s="74" t="s">
        <v>156</v>
      </c>
      <c r="Q31" s="75">
        <f>IF(P31="COMPLETA",10,IF(P31="INCOMPLETA",5,IF(P31="NO EXISTE",0,"0")))</f>
        <v>10</v>
      </c>
      <c r="R31" s="244"/>
      <c r="S31" s="245"/>
      <c r="T31" s="245"/>
      <c r="U31" s="245"/>
      <c r="V31" s="122"/>
      <c r="W31" s="234"/>
      <c r="X31" s="234"/>
      <c r="Y31" s="234"/>
      <c r="Z31" s="234"/>
      <c r="AA31" s="234"/>
      <c r="AB31" s="236"/>
      <c r="AC31" s="207"/>
      <c r="AD31" s="127"/>
      <c r="AE31" s="211"/>
      <c r="AF31" s="20"/>
      <c r="AG31" s="246"/>
      <c r="AH31" s="252"/>
      <c r="AI31" s="245"/>
      <c r="AJ31" s="245"/>
      <c r="AK31" s="248"/>
      <c r="AL31" s="8"/>
      <c r="AM31" s="170"/>
      <c r="AN31" s="249"/>
      <c r="AO31" s="8"/>
      <c r="AP31" s="8"/>
      <c r="AQ31" s="8"/>
    </row>
    <row r="32" spans="1:43" ht="38.25" hidden="1" customHeight="1">
      <c r="A32" s="233"/>
      <c r="B32" s="115"/>
      <c r="C32" s="115"/>
      <c r="D32" s="115"/>
      <c r="E32" s="233"/>
      <c r="F32" s="234"/>
      <c r="G32" s="234"/>
      <c r="H32" s="234"/>
      <c r="I32" s="115"/>
      <c r="J32" s="115"/>
      <c r="K32" s="115"/>
      <c r="L32" s="115"/>
      <c r="M32" s="140"/>
      <c r="N32" s="140"/>
      <c r="O32" s="65" t="s">
        <v>3</v>
      </c>
      <c r="P32" s="66" t="s">
        <v>4</v>
      </c>
      <c r="Q32" s="67">
        <f>IF(P32="ASIGNADO",15,IF(P32="NO ASIGNADO",0,"0"))</f>
        <v>15</v>
      </c>
      <c r="R32" s="116">
        <f>SUM(Q32:Q38)</f>
        <v>100</v>
      </c>
      <c r="S32" s="117" t="s">
        <v>137</v>
      </c>
      <c r="T32" s="144">
        <f>IF(T35="DÉBIL",0,IF(T35="MODERADO",50,IF(T35="FUERTE",100,"")))</f>
        <v>100</v>
      </c>
      <c r="U32" s="119" t="str">
        <f>IF(AND(R35="FUERTE",S32="FUERTE (SIEMPRE SE EJECUTA)"),"NO","SÍ")</f>
        <v>NO</v>
      </c>
      <c r="V32" s="122"/>
      <c r="W32" s="234"/>
      <c r="X32" s="234"/>
      <c r="Y32" s="234"/>
      <c r="Z32" s="234"/>
      <c r="AA32" s="234"/>
      <c r="AB32" s="236"/>
      <c r="AC32" s="207"/>
      <c r="AD32" s="124" t="s">
        <v>157</v>
      </c>
      <c r="AE32" s="153" t="s">
        <v>158</v>
      </c>
      <c r="AF32" s="20"/>
      <c r="AG32" s="157"/>
      <c r="AH32" s="148"/>
      <c r="AI32" s="148"/>
      <c r="AJ32" s="148"/>
      <c r="AK32" s="158"/>
      <c r="AL32" s="8"/>
      <c r="AM32" s="159"/>
      <c r="AN32" s="160"/>
      <c r="AO32" s="8"/>
      <c r="AP32" s="8"/>
      <c r="AQ32" s="8"/>
    </row>
    <row r="33" spans="1:43" ht="38.25" hidden="1" customHeight="1">
      <c r="A33" s="233"/>
      <c r="B33" s="234"/>
      <c r="C33" s="234"/>
      <c r="D33" s="234"/>
      <c r="E33" s="233"/>
      <c r="F33" s="234"/>
      <c r="G33" s="234"/>
      <c r="H33" s="234"/>
      <c r="I33" s="234"/>
      <c r="J33" s="234"/>
      <c r="K33" s="234"/>
      <c r="L33" s="234"/>
      <c r="M33" s="234"/>
      <c r="N33" s="234"/>
      <c r="O33" s="68" t="s">
        <v>9</v>
      </c>
      <c r="P33" s="69" t="s">
        <v>155</v>
      </c>
      <c r="Q33" s="70">
        <f>IF(P33="ADECUADO",15,IF(P33="INADECUADO",0,"0"))</f>
        <v>15</v>
      </c>
      <c r="R33" s="238"/>
      <c r="S33" s="234"/>
      <c r="T33" s="234"/>
      <c r="U33" s="234"/>
      <c r="V33" s="122"/>
      <c r="W33" s="234"/>
      <c r="X33" s="234"/>
      <c r="Y33" s="234"/>
      <c r="Z33" s="234"/>
      <c r="AA33" s="234"/>
      <c r="AB33" s="236"/>
      <c r="AC33" s="207"/>
      <c r="AD33" s="233"/>
      <c r="AE33" s="236"/>
      <c r="AF33" s="20"/>
      <c r="AG33" s="233"/>
      <c r="AH33" s="234"/>
      <c r="AI33" s="234"/>
      <c r="AJ33" s="234"/>
      <c r="AK33" s="236"/>
      <c r="AL33" s="8"/>
      <c r="AM33" s="233"/>
      <c r="AN33" s="236"/>
      <c r="AO33" s="8"/>
      <c r="AP33" s="8"/>
      <c r="AQ33" s="8"/>
    </row>
    <row r="34" spans="1:43" ht="38.25" hidden="1" customHeight="1">
      <c r="A34" s="233"/>
      <c r="B34" s="234"/>
      <c r="C34" s="234"/>
      <c r="D34" s="234"/>
      <c r="E34" s="233"/>
      <c r="F34" s="234"/>
      <c r="G34" s="234"/>
      <c r="H34" s="234"/>
      <c r="I34" s="234"/>
      <c r="J34" s="234"/>
      <c r="K34" s="234"/>
      <c r="L34" s="234"/>
      <c r="M34" s="234"/>
      <c r="N34" s="234"/>
      <c r="O34" s="71" t="s">
        <v>16</v>
      </c>
      <c r="P34" s="69" t="s">
        <v>17</v>
      </c>
      <c r="Q34" s="70">
        <f>IF(P34="OPORTUNA",15,IF(P34="INOPORTUNA",0,"0"))</f>
        <v>15</v>
      </c>
      <c r="R34" s="250"/>
      <c r="S34" s="234"/>
      <c r="T34" s="239"/>
      <c r="U34" s="234"/>
      <c r="V34" s="122"/>
      <c r="W34" s="234"/>
      <c r="X34" s="234"/>
      <c r="Y34" s="234"/>
      <c r="Z34" s="234"/>
      <c r="AA34" s="234"/>
      <c r="AB34" s="236"/>
      <c r="AC34" s="207"/>
      <c r="AD34" s="233"/>
      <c r="AE34" s="249"/>
      <c r="AF34" s="20"/>
      <c r="AG34" s="233"/>
      <c r="AH34" s="234"/>
      <c r="AI34" s="234"/>
      <c r="AJ34" s="234"/>
      <c r="AK34" s="236"/>
      <c r="AL34" s="8"/>
      <c r="AM34" s="233"/>
      <c r="AN34" s="236"/>
      <c r="AO34" s="8"/>
      <c r="AP34" s="8"/>
      <c r="AQ34" s="8"/>
    </row>
    <row r="35" spans="1:43" ht="38.25" hidden="1" customHeight="1">
      <c r="A35" s="233"/>
      <c r="B35" s="234"/>
      <c r="C35" s="234"/>
      <c r="D35" s="234"/>
      <c r="E35" s="233"/>
      <c r="F35" s="234"/>
      <c r="G35" s="234"/>
      <c r="H35" s="234"/>
      <c r="I35" s="234"/>
      <c r="J35" s="234"/>
      <c r="K35" s="234"/>
      <c r="L35" s="234"/>
      <c r="M35" s="234"/>
      <c r="N35" s="234"/>
      <c r="O35" s="68" t="s">
        <v>23</v>
      </c>
      <c r="P35" s="69" t="s">
        <v>24</v>
      </c>
      <c r="Q35" s="70">
        <f>IF(P35="PREVENIR",15,IF(P35="DETECTAR",10,IF(P35="NO ES UN CONTROL",0,"0")))</f>
        <v>15</v>
      </c>
      <c r="R35" s="118" t="str">
        <f>IF(R32&lt;86,"DÉBIL",IF(R32&lt;96,"MODERADO",IF(R32&lt;101,"FUERTE","")))</f>
        <v>FUERTE</v>
      </c>
      <c r="S35" s="234"/>
      <c r="T35" s="120" t="str">
        <f>IF(AND(R35="FUERTE",S32="FUERTE (SIEMPRE SE EJECUTA)"),"FUERTE",IF(OR(R35="DÉBIL",S32="DÉBIL (NO SE EJECUTA)"),"DÉBIL",IF(OR(R35="MODERADO",S32="MODERADO (ALGUNAS VECES)"),"MODERADO")))</f>
        <v>FUERTE</v>
      </c>
      <c r="U35" s="234"/>
      <c r="V35" s="122"/>
      <c r="W35" s="234"/>
      <c r="X35" s="234"/>
      <c r="Y35" s="234"/>
      <c r="Z35" s="234"/>
      <c r="AA35" s="234"/>
      <c r="AB35" s="236"/>
      <c r="AC35" s="207"/>
      <c r="AD35" s="233"/>
      <c r="AE35" s="151" t="s">
        <v>148</v>
      </c>
      <c r="AF35" s="21"/>
      <c r="AG35" s="233"/>
      <c r="AH35" s="234"/>
      <c r="AI35" s="234"/>
      <c r="AJ35" s="234"/>
      <c r="AK35" s="236"/>
      <c r="AL35" s="8"/>
      <c r="AM35" s="233"/>
      <c r="AN35" s="236"/>
      <c r="AO35" s="8"/>
      <c r="AP35" s="8"/>
      <c r="AQ35" s="8"/>
    </row>
    <row r="36" spans="1:43" ht="38.25" hidden="1" customHeight="1">
      <c r="A36" s="233"/>
      <c r="B36" s="234"/>
      <c r="C36" s="234"/>
      <c r="D36" s="234"/>
      <c r="E36" s="233"/>
      <c r="F36" s="234"/>
      <c r="G36" s="234"/>
      <c r="H36" s="234"/>
      <c r="I36" s="234"/>
      <c r="J36" s="234"/>
      <c r="K36" s="234"/>
      <c r="L36" s="234"/>
      <c r="M36" s="234"/>
      <c r="N36" s="234"/>
      <c r="O36" s="68" t="s">
        <v>29</v>
      </c>
      <c r="P36" s="69" t="s">
        <v>30</v>
      </c>
      <c r="Q36" s="70">
        <f>IF(P36="CONFIABLE",15,IF(P36="NO CONFIABLE",0,"0"))</f>
        <v>15</v>
      </c>
      <c r="R36" s="238"/>
      <c r="S36" s="234"/>
      <c r="T36" s="234"/>
      <c r="U36" s="234"/>
      <c r="V36" s="122"/>
      <c r="W36" s="234"/>
      <c r="X36" s="234"/>
      <c r="Y36" s="234"/>
      <c r="Z36" s="234"/>
      <c r="AA36" s="234"/>
      <c r="AB36" s="236"/>
      <c r="AC36" s="207"/>
      <c r="AD36" s="233"/>
      <c r="AE36" s="249"/>
      <c r="AF36" s="21"/>
      <c r="AG36" s="233"/>
      <c r="AH36" s="234"/>
      <c r="AI36" s="234"/>
      <c r="AJ36" s="234"/>
      <c r="AK36" s="236"/>
      <c r="AL36" s="8"/>
      <c r="AM36" s="233"/>
      <c r="AN36" s="236"/>
      <c r="AO36" s="8"/>
      <c r="AP36" s="8"/>
      <c r="AQ36" s="8"/>
    </row>
    <row r="37" spans="1:43" ht="38.25" hidden="1" customHeight="1">
      <c r="A37" s="233"/>
      <c r="B37" s="234"/>
      <c r="C37" s="234"/>
      <c r="D37" s="234"/>
      <c r="E37" s="233"/>
      <c r="F37" s="234"/>
      <c r="G37" s="234"/>
      <c r="H37" s="234"/>
      <c r="I37" s="234"/>
      <c r="J37" s="234"/>
      <c r="K37" s="234"/>
      <c r="L37" s="234"/>
      <c r="M37" s="234"/>
      <c r="N37" s="234"/>
      <c r="O37" s="68" t="s">
        <v>34</v>
      </c>
      <c r="P37" s="69" t="s">
        <v>35</v>
      </c>
      <c r="Q37" s="70">
        <f>IF(P37="SE INVESTIGAN Y SE RESUELVEN OPORTUNAMENTE",15,IF(P37="NO SE INVESTIGAN Y SE RESUELVEN OPORTUNAMENTE",0,"0"))</f>
        <v>15</v>
      </c>
      <c r="R37" s="238"/>
      <c r="S37" s="234"/>
      <c r="T37" s="234"/>
      <c r="U37" s="234"/>
      <c r="V37" s="122"/>
      <c r="W37" s="234"/>
      <c r="X37" s="234"/>
      <c r="Y37" s="234"/>
      <c r="Z37" s="234"/>
      <c r="AA37" s="234"/>
      <c r="AB37" s="236"/>
      <c r="AC37" s="207"/>
      <c r="AD37" s="233"/>
      <c r="AE37" s="152" t="s">
        <v>159</v>
      </c>
      <c r="AF37" s="20"/>
      <c r="AG37" s="233"/>
      <c r="AH37" s="234"/>
      <c r="AI37" s="234"/>
      <c r="AJ37" s="234"/>
      <c r="AK37" s="236"/>
      <c r="AL37" s="8"/>
      <c r="AM37" s="233"/>
      <c r="AN37" s="236"/>
      <c r="AO37" s="8"/>
      <c r="AP37" s="8"/>
      <c r="AQ37" s="8"/>
    </row>
    <row r="38" spans="1:43" ht="95.25" hidden="1" customHeight="1">
      <c r="A38" s="233"/>
      <c r="B38" s="245"/>
      <c r="C38" s="245"/>
      <c r="D38" s="245"/>
      <c r="E38" s="233"/>
      <c r="F38" s="234"/>
      <c r="G38" s="234"/>
      <c r="H38" s="234"/>
      <c r="I38" s="239"/>
      <c r="J38" s="239"/>
      <c r="K38" s="239"/>
      <c r="L38" s="239"/>
      <c r="M38" s="239"/>
      <c r="N38" s="239"/>
      <c r="O38" s="73" t="s">
        <v>38</v>
      </c>
      <c r="P38" s="74" t="s">
        <v>156</v>
      </c>
      <c r="Q38" s="75">
        <f>IF(P38="COMPLETA",10,IF(P38="INCOMPLETA",5,IF(P38="NO EXISTE",0,"0")))</f>
        <v>10</v>
      </c>
      <c r="R38" s="244"/>
      <c r="S38" s="245"/>
      <c r="T38" s="245"/>
      <c r="U38" s="245"/>
      <c r="V38" s="122"/>
      <c r="W38" s="234"/>
      <c r="X38" s="234"/>
      <c r="Y38" s="234"/>
      <c r="Z38" s="234"/>
      <c r="AA38" s="234"/>
      <c r="AB38" s="236"/>
      <c r="AC38" s="207"/>
      <c r="AD38" s="246"/>
      <c r="AE38" s="248"/>
      <c r="AF38" s="20"/>
      <c r="AG38" s="246"/>
      <c r="AH38" s="245"/>
      <c r="AI38" s="245"/>
      <c r="AJ38" s="245"/>
      <c r="AK38" s="248"/>
      <c r="AL38" s="8"/>
      <c r="AM38" s="246"/>
      <c r="AN38" s="249"/>
      <c r="AO38" s="8"/>
      <c r="AP38" s="8"/>
      <c r="AQ38" s="8"/>
    </row>
    <row r="39" spans="1:43" ht="38.25" hidden="1" customHeight="1">
      <c r="A39" s="233"/>
      <c r="B39" s="115" t="s">
        <v>160</v>
      </c>
      <c r="C39" s="115" t="s">
        <v>161</v>
      </c>
      <c r="D39" s="115" t="s">
        <v>162</v>
      </c>
      <c r="E39" s="233"/>
      <c r="F39" s="234"/>
      <c r="G39" s="234"/>
      <c r="H39" s="234"/>
      <c r="I39" s="115"/>
      <c r="J39" s="140"/>
      <c r="K39" s="140"/>
      <c r="L39" s="140"/>
      <c r="M39" s="140"/>
      <c r="N39" s="140"/>
      <c r="O39" s="65" t="s">
        <v>3</v>
      </c>
      <c r="P39" s="66" t="s">
        <v>4</v>
      </c>
      <c r="Q39" s="67">
        <f>IF(P39="ASIGNADO",15,IF(P39="NO ASIGNADO",0,"0"))</f>
        <v>15</v>
      </c>
      <c r="R39" s="116">
        <f>SUM(Q39:Q45)</f>
        <v>100</v>
      </c>
      <c r="S39" s="117" t="s">
        <v>137</v>
      </c>
      <c r="T39" s="144">
        <f>IF(T42="DÉBIL",0,IF(T42="MODERADO",50,IF(T42="FUERTE",100,"")))</f>
        <v>100</v>
      </c>
      <c r="U39" s="119" t="str">
        <f>IF(AND(R42="FUERTE",S39="FUERTE (SIEMPRE SE EJECUTA)"),"NO","SÍ")</f>
        <v>NO</v>
      </c>
      <c r="V39" s="122"/>
      <c r="W39" s="234"/>
      <c r="X39" s="234"/>
      <c r="Y39" s="234"/>
      <c r="Z39" s="234"/>
      <c r="AA39" s="234"/>
      <c r="AB39" s="236"/>
      <c r="AC39" s="207"/>
      <c r="AD39" s="114" t="s">
        <v>157</v>
      </c>
      <c r="AE39" s="153" t="s">
        <v>158</v>
      </c>
      <c r="AF39" s="20"/>
      <c r="AG39" s="157"/>
      <c r="AH39" s="148"/>
      <c r="AI39" s="148"/>
      <c r="AJ39" s="148"/>
      <c r="AK39" s="158"/>
      <c r="AL39" s="8"/>
      <c r="AM39" s="159"/>
      <c r="AN39" s="160"/>
      <c r="AO39" s="8"/>
      <c r="AP39" s="8"/>
      <c r="AQ39" s="8"/>
    </row>
    <row r="40" spans="1:43" ht="38.25" hidden="1" customHeight="1">
      <c r="A40" s="233"/>
      <c r="B40" s="234"/>
      <c r="C40" s="234"/>
      <c r="D40" s="234"/>
      <c r="E40" s="233"/>
      <c r="F40" s="234"/>
      <c r="G40" s="234"/>
      <c r="H40" s="234"/>
      <c r="I40" s="234"/>
      <c r="J40" s="234"/>
      <c r="K40" s="234"/>
      <c r="L40" s="234"/>
      <c r="M40" s="234"/>
      <c r="N40" s="234"/>
      <c r="O40" s="68" t="s">
        <v>9</v>
      </c>
      <c r="P40" s="69" t="s">
        <v>155</v>
      </c>
      <c r="Q40" s="70">
        <f>IF(P40="ADECUADO",15,IF(P40="INADECUADO",0,"0"))</f>
        <v>15</v>
      </c>
      <c r="R40" s="238"/>
      <c r="S40" s="234"/>
      <c r="T40" s="234"/>
      <c r="U40" s="234"/>
      <c r="V40" s="122"/>
      <c r="W40" s="234"/>
      <c r="X40" s="234"/>
      <c r="Y40" s="234"/>
      <c r="Z40" s="234"/>
      <c r="AA40" s="234"/>
      <c r="AB40" s="236"/>
      <c r="AC40" s="207"/>
      <c r="AD40" s="233"/>
      <c r="AE40" s="236"/>
      <c r="AF40" s="20"/>
      <c r="AG40" s="233"/>
      <c r="AH40" s="234"/>
      <c r="AI40" s="234"/>
      <c r="AJ40" s="234"/>
      <c r="AK40" s="236"/>
      <c r="AL40" s="8"/>
      <c r="AM40" s="233"/>
      <c r="AN40" s="236"/>
      <c r="AO40" s="8"/>
      <c r="AP40" s="8"/>
      <c r="AQ40" s="8"/>
    </row>
    <row r="41" spans="1:43" ht="38.25" hidden="1" customHeight="1">
      <c r="A41" s="233"/>
      <c r="B41" s="234"/>
      <c r="C41" s="234"/>
      <c r="D41" s="234"/>
      <c r="E41" s="233"/>
      <c r="F41" s="234"/>
      <c r="G41" s="234"/>
      <c r="H41" s="234"/>
      <c r="I41" s="234"/>
      <c r="J41" s="234"/>
      <c r="K41" s="234"/>
      <c r="L41" s="234"/>
      <c r="M41" s="234"/>
      <c r="N41" s="234"/>
      <c r="O41" s="71" t="s">
        <v>16</v>
      </c>
      <c r="P41" s="69" t="s">
        <v>17</v>
      </c>
      <c r="Q41" s="70">
        <f>IF(P41="OPORTUNA",15,IF(P41="INOPORTUNA",0,"0"))</f>
        <v>15</v>
      </c>
      <c r="R41" s="250"/>
      <c r="S41" s="234"/>
      <c r="T41" s="239"/>
      <c r="U41" s="234"/>
      <c r="V41" s="122"/>
      <c r="W41" s="234"/>
      <c r="X41" s="234"/>
      <c r="Y41" s="234"/>
      <c r="Z41" s="234"/>
      <c r="AA41" s="234"/>
      <c r="AB41" s="236"/>
      <c r="AC41" s="207"/>
      <c r="AD41" s="233"/>
      <c r="AE41" s="249"/>
      <c r="AF41" s="20"/>
      <c r="AG41" s="233"/>
      <c r="AH41" s="234"/>
      <c r="AI41" s="234"/>
      <c r="AJ41" s="234"/>
      <c r="AK41" s="236"/>
      <c r="AL41" s="8"/>
      <c r="AM41" s="233"/>
      <c r="AN41" s="236"/>
      <c r="AO41" s="8"/>
      <c r="AP41" s="8"/>
      <c r="AQ41" s="8"/>
    </row>
    <row r="42" spans="1:43" ht="38.25" hidden="1" customHeight="1">
      <c r="A42" s="233"/>
      <c r="B42" s="234"/>
      <c r="C42" s="234"/>
      <c r="D42" s="234"/>
      <c r="E42" s="233"/>
      <c r="F42" s="234"/>
      <c r="G42" s="234"/>
      <c r="H42" s="234"/>
      <c r="I42" s="234"/>
      <c r="J42" s="234"/>
      <c r="K42" s="234"/>
      <c r="L42" s="234"/>
      <c r="M42" s="234"/>
      <c r="N42" s="234"/>
      <c r="O42" s="68" t="s">
        <v>23</v>
      </c>
      <c r="P42" s="69" t="s">
        <v>24</v>
      </c>
      <c r="Q42" s="70">
        <f>IF(P42="PREVENIR",15,IF(P42="DETECTAR",10,IF(P42="NO ES UN CONTROL",0,"0")))</f>
        <v>15</v>
      </c>
      <c r="R42" s="118" t="str">
        <f>IF(R39&lt;86,"DÉBIL",IF(R39&lt;96,"MODERADO",IF(R39&lt;101,"FUERTE","")))</f>
        <v>FUERTE</v>
      </c>
      <c r="S42" s="234"/>
      <c r="T42" s="120" t="str">
        <f>IF(AND(R42="FUERTE",S39="FUERTE (SIEMPRE SE EJECUTA)"),"FUERTE",IF(OR(R42="DÉBIL",S39="DÉBIL (NO SE EJECUTA)"),"DÉBIL",IF(OR(R42="MODERADO",S39="MODERADO (ALGUNAS VECES)"),"MODERADO")))</f>
        <v>FUERTE</v>
      </c>
      <c r="U42" s="234"/>
      <c r="V42" s="122"/>
      <c r="W42" s="234"/>
      <c r="X42" s="234"/>
      <c r="Y42" s="234"/>
      <c r="Z42" s="234"/>
      <c r="AA42" s="234"/>
      <c r="AB42" s="236"/>
      <c r="AC42" s="207"/>
      <c r="AD42" s="233"/>
      <c r="AE42" s="151" t="s">
        <v>148</v>
      </c>
      <c r="AF42" s="21"/>
      <c r="AG42" s="233"/>
      <c r="AH42" s="234"/>
      <c r="AI42" s="234"/>
      <c r="AJ42" s="234"/>
      <c r="AK42" s="236"/>
      <c r="AL42" s="8"/>
      <c r="AM42" s="233"/>
      <c r="AN42" s="236"/>
      <c r="AO42" s="8"/>
      <c r="AP42" s="8"/>
      <c r="AQ42" s="8"/>
    </row>
    <row r="43" spans="1:43" ht="38.25" hidden="1" customHeight="1">
      <c r="A43" s="233"/>
      <c r="B43" s="234"/>
      <c r="C43" s="234"/>
      <c r="D43" s="234"/>
      <c r="E43" s="233"/>
      <c r="F43" s="234"/>
      <c r="G43" s="234"/>
      <c r="H43" s="234"/>
      <c r="I43" s="234"/>
      <c r="J43" s="234"/>
      <c r="K43" s="234"/>
      <c r="L43" s="234"/>
      <c r="M43" s="234"/>
      <c r="N43" s="234"/>
      <c r="O43" s="68" t="s">
        <v>29</v>
      </c>
      <c r="P43" s="69" t="s">
        <v>30</v>
      </c>
      <c r="Q43" s="70">
        <f>IF(P43="CONFIABLE",15,IF(P43="NO CONFIABLE",0,"0"))</f>
        <v>15</v>
      </c>
      <c r="R43" s="238"/>
      <c r="S43" s="234"/>
      <c r="T43" s="234"/>
      <c r="U43" s="234"/>
      <c r="V43" s="122"/>
      <c r="W43" s="234"/>
      <c r="X43" s="234"/>
      <c r="Y43" s="234"/>
      <c r="Z43" s="234"/>
      <c r="AA43" s="234"/>
      <c r="AB43" s="236"/>
      <c r="AC43" s="207"/>
      <c r="AD43" s="233"/>
      <c r="AE43" s="249"/>
      <c r="AF43" s="21"/>
      <c r="AG43" s="233"/>
      <c r="AH43" s="234"/>
      <c r="AI43" s="234"/>
      <c r="AJ43" s="234"/>
      <c r="AK43" s="236"/>
      <c r="AL43" s="8"/>
      <c r="AM43" s="233"/>
      <c r="AN43" s="236"/>
      <c r="AO43" s="8"/>
      <c r="AP43" s="8"/>
      <c r="AQ43" s="8"/>
    </row>
    <row r="44" spans="1:43" ht="38.25" hidden="1" customHeight="1">
      <c r="A44" s="233"/>
      <c r="B44" s="234"/>
      <c r="C44" s="234"/>
      <c r="D44" s="234"/>
      <c r="E44" s="233"/>
      <c r="F44" s="234"/>
      <c r="G44" s="234"/>
      <c r="H44" s="234"/>
      <c r="I44" s="234"/>
      <c r="J44" s="234"/>
      <c r="K44" s="234"/>
      <c r="L44" s="234"/>
      <c r="M44" s="234"/>
      <c r="N44" s="234"/>
      <c r="O44" s="68" t="s">
        <v>34</v>
      </c>
      <c r="P44" s="69" t="s">
        <v>35</v>
      </c>
      <c r="Q44" s="70">
        <f>IF(P44="SE INVESTIGAN Y SE RESUELVEN OPORTUNAMENTE",15,IF(P44="NO SE INVESTIGAN Y SE RESUELVEN OPORTUNAMENTE",0,"0"))</f>
        <v>15</v>
      </c>
      <c r="R44" s="238"/>
      <c r="S44" s="234"/>
      <c r="T44" s="234"/>
      <c r="U44" s="234"/>
      <c r="V44" s="122"/>
      <c r="W44" s="234"/>
      <c r="X44" s="234"/>
      <c r="Y44" s="234"/>
      <c r="Z44" s="234"/>
      <c r="AA44" s="234"/>
      <c r="AB44" s="236"/>
      <c r="AC44" s="207"/>
      <c r="AD44" s="233"/>
      <c r="AE44" s="152" t="s">
        <v>159</v>
      </c>
      <c r="AF44" s="20"/>
      <c r="AG44" s="233"/>
      <c r="AH44" s="234"/>
      <c r="AI44" s="234"/>
      <c r="AJ44" s="234"/>
      <c r="AK44" s="236"/>
      <c r="AL44" s="8"/>
      <c r="AM44" s="233"/>
      <c r="AN44" s="236"/>
      <c r="AO44" s="8"/>
      <c r="AP44" s="8"/>
      <c r="AQ44" s="8"/>
    </row>
    <row r="45" spans="1:43" ht="38.25" hidden="1" customHeight="1">
      <c r="A45" s="233"/>
      <c r="B45" s="245"/>
      <c r="C45" s="245"/>
      <c r="D45" s="245"/>
      <c r="E45" s="233"/>
      <c r="F45" s="234"/>
      <c r="G45" s="234"/>
      <c r="H45" s="234"/>
      <c r="I45" s="239"/>
      <c r="J45" s="239"/>
      <c r="K45" s="239"/>
      <c r="L45" s="239"/>
      <c r="M45" s="239"/>
      <c r="N45" s="239"/>
      <c r="O45" s="73" t="s">
        <v>38</v>
      </c>
      <c r="P45" s="74" t="s">
        <v>156</v>
      </c>
      <c r="Q45" s="75">
        <f>IF(P45="COMPLETA",10,IF(P45="INCOMPLETA",5,IF(P45="NO EXISTE",0,"0")))</f>
        <v>10</v>
      </c>
      <c r="R45" s="244"/>
      <c r="S45" s="245"/>
      <c r="T45" s="245"/>
      <c r="U45" s="245"/>
      <c r="V45" s="122"/>
      <c r="W45" s="234"/>
      <c r="X45" s="234"/>
      <c r="Y45" s="234"/>
      <c r="Z45" s="234"/>
      <c r="AA45" s="234"/>
      <c r="AB45" s="236"/>
      <c r="AC45" s="207"/>
      <c r="AD45" s="246"/>
      <c r="AE45" s="248"/>
      <c r="AF45" s="20"/>
      <c r="AG45" s="246"/>
      <c r="AH45" s="245"/>
      <c r="AI45" s="245"/>
      <c r="AJ45" s="245"/>
      <c r="AK45" s="248"/>
      <c r="AL45" s="8"/>
      <c r="AM45" s="246"/>
      <c r="AN45" s="249"/>
      <c r="AO45" s="8"/>
      <c r="AP45" s="8"/>
      <c r="AQ45" s="8"/>
    </row>
    <row r="46" spans="1:43" ht="38.25" hidden="1" customHeight="1">
      <c r="A46" s="233"/>
      <c r="B46" s="115" t="s">
        <v>160</v>
      </c>
      <c r="C46" s="115" t="s">
        <v>161</v>
      </c>
      <c r="D46" s="115" t="s">
        <v>162</v>
      </c>
      <c r="E46" s="233"/>
      <c r="F46" s="234"/>
      <c r="G46" s="234"/>
      <c r="H46" s="234"/>
      <c r="I46" s="115"/>
      <c r="J46" s="140"/>
      <c r="K46" s="140"/>
      <c r="L46" s="64"/>
      <c r="M46" s="64"/>
      <c r="N46" s="140"/>
      <c r="O46" s="65" t="s">
        <v>3</v>
      </c>
      <c r="P46" s="66" t="s">
        <v>4</v>
      </c>
      <c r="Q46" s="67">
        <f>IF(P46="ASIGNADO",15,IF(P46="NO ASIGNADO",0,"0"))</f>
        <v>15</v>
      </c>
      <c r="R46" s="116">
        <f>SUM(Q46:Q52)</f>
        <v>100</v>
      </c>
      <c r="S46" s="117" t="s">
        <v>137</v>
      </c>
      <c r="T46" s="144">
        <f>IF(T49="DÉBIL",0,IF(T49="MODERADO",50,IF(T49="FUERTE",100,"")))</f>
        <v>100</v>
      </c>
      <c r="U46" s="119" t="str">
        <f>IF(AND(R49="FUERTE",S46="FUERTE (SIEMPRE SE EJECUTA)"),"NO","SÍ")</f>
        <v>NO</v>
      </c>
      <c r="V46" s="122"/>
      <c r="W46" s="234"/>
      <c r="X46" s="234"/>
      <c r="Y46" s="234"/>
      <c r="Z46" s="234"/>
      <c r="AA46" s="234"/>
      <c r="AB46" s="236"/>
      <c r="AC46" s="207"/>
      <c r="AD46" s="114" t="s">
        <v>157</v>
      </c>
      <c r="AE46" s="153" t="s">
        <v>158</v>
      </c>
      <c r="AF46" s="20"/>
      <c r="AG46" s="157"/>
      <c r="AH46" s="148"/>
      <c r="AI46" s="148"/>
      <c r="AJ46" s="148"/>
      <c r="AK46" s="158"/>
      <c r="AL46" s="8"/>
      <c r="AM46" s="22"/>
      <c r="AN46" s="160"/>
      <c r="AO46" s="8"/>
      <c r="AP46" s="8"/>
      <c r="AQ46" s="8"/>
    </row>
    <row r="47" spans="1:43" ht="38.25" hidden="1" customHeight="1">
      <c r="A47" s="233"/>
      <c r="B47" s="234"/>
      <c r="C47" s="234"/>
      <c r="D47" s="234"/>
      <c r="E47" s="233"/>
      <c r="F47" s="234"/>
      <c r="G47" s="234"/>
      <c r="H47" s="234"/>
      <c r="I47" s="234"/>
      <c r="J47" s="234"/>
      <c r="K47" s="234"/>
      <c r="L47" s="96"/>
      <c r="M47" s="96"/>
      <c r="N47" s="234"/>
      <c r="O47" s="68" t="s">
        <v>9</v>
      </c>
      <c r="P47" s="69" t="s">
        <v>155</v>
      </c>
      <c r="Q47" s="70">
        <f>IF(P47="ADECUADO",15,IF(P47="INADECUADO",0,"0"))</f>
        <v>15</v>
      </c>
      <c r="R47" s="238"/>
      <c r="S47" s="234"/>
      <c r="T47" s="234"/>
      <c r="U47" s="234"/>
      <c r="V47" s="122"/>
      <c r="W47" s="234"/>
      <c r="X47" s="234"/>
      <c r="Y47" s="234"/>
      <c r="Z47" s="234"/>
      <c r="AA47" s="234"/>
      <c r="AB47" s="236"/>
      <c r="AC47" s="207"/>
      <c r="AD47" s="233"/>
      <c r="AE47" s="236"/>
      <c r="AF47" s="20"/>
      <c r="AG47" s="233"/>
      <c r="AH47" s="234"/>
      <c r="AI47" s="234"/>
      <c r="AJ47" s="234"/>
      <c r="AK47" s="236"/>
      <c r="AL47" s="8"/>
      <c r="AM47" s="97"/>
      <c r="AN47" s="236"/>
      <c r="AO47" s="8"/>
      <c r="AP47" s="8"/>
      <c r="AQ47" s="8"/>
    </row>
    <row r="48" spans="1:43" ht="38.25" hidden="1" customHeight="1">
      <c r="A48" s="233"/>
      <c r="B48" s="234"/>
      <c r="C48" s="234"/>
      <c r="D48" s="234"/>
      <c r="E48" s="233"/>
      <c r="F48" s="234"/>
      <c r="G48" s="234"/>
      <c r="H48" s="234"/>
      <c r="I48" s="234"/>
      <c r="J48" s="234"/>
      <c r="K48" s="234"/>
      <c r="L48" s="96"/>
      <c r="M48" s="96"/>
      <c r="N48" s="234"/>
      <c r="O48" s="71" t="s">
        <v>16</v>
      </c>
      <c r="P48" s="69" t="s">
        <v>17</v>
      </c>
      <c r="Q48" s="70">
        <f>IF(P48="OPORTUNA",15,IF(P48="INOPORTUNA",0,"0"))</f>
        <v>15</v>
      </c>
      <c r="R48" s="250"/>
      <c r="S48" s="234"/>
      <c r="T48" s="239"/>
      <c r="U48" s="234"/>
      <c r="V48" s="122"/>
      <c r="W48" s="234"/>
      <c r="X48" s="234"/>
      <c r="Y48" s="234"/>
      <c r="Z48" s="234"/>
      <c r="AA48" s="234"/>
      <c r="AB48" s="236"/>
      <c r="AC48" s="207"/>
      <c r="AD48" s="233"/>
      <c r="AE48" s="249"/>
      <c r="AF48" s="20"/>
      <c r="AG48" s="233"/>
      <c r="AH48" s="234"/>
      <c r="AI48" s="234"/>
      <c r="AJ48" s="234"/>
      <c r="AK48" s="236"/>
      <c r="AL48" s="8"/>
      <c r="AM48" s="97"/>
      <c r="AN48" s="236"/>
      <c r="AO48" s="8"/>
      <c r="AP48" s="8"/>
      <c r="AQ48" s="8"/>
    </row>
    <row r="49" spans="1:43" ht="38.25" hidden="1" customHeight="1">
      <c r="A49" s="233"/>
      <c r="B49" s="234"/>
      <c r="C49" s="234"/>
      <c r="D49" s="234"/>
      <c r="E49" s="233"/>
      <c r="F49" s="234"/>
      <c r="G49" s="234"/>
      <c r="H49" s="234"/>
      <c r="I49" s="234"/>
      <c r="J49" s="234"/>
      <c r="K49" s="234"/>
      <c r="L49" s="96"/>
      <c r="M49" s="96"/>
      <c r="N49" s="234"/>
      <c r="O49" s="68" t="s">
        <v>23</v>
      </c>
      <c r="P49" s="69" t="s">
        <v>24</v>
      </c>
      <c r="Q49" s="70">
        <f>IF(P49="PREVENIR",15,IF(P49="DETECTAR",10,IF(P49="NO ES UN CONTROL",0,"0")))</f>
        <v>15</v>
      </c>
      <c r="R49" s="118" t="str">
        <f>IF(R46&lt;86,"DÉBIL",IF(R46&lt;96,"MODERADO",IF(R46&lt;101,"FUERTE","")))</f>
        <v>FUERTE</v>
      </c>
      <c r="S49" s="234"/>
      <c r="T49" s="120" t="str">
        <f>IF(AND(R49="FUERTE",S46="FUERTE (SIEMPRE SE EJECUTA)"),"FUERTE",IF(OR(R49="DÉBIL",S46="DÉBIL (NO SE EJECUTA)"),"DÉBIL",IF(OR(R49="MODERADO",S46="MODERADO (ALGUNAS VECES)"),"MODERADO")))</f>
        <v>FUERTE</v>
      </c>
      <c r="U49" s="234"/>
      <c r="V49" s="122"/>
      <c r="W49" s="234"/>
      <c r="X49" s="234"/>
      <c r="Y49" s="234"/>
      <c r="Z49" s="234"/>
      <c r="AA49" s="234"/>
      <c r="AB49" s="236"/>
      <c r="AC49" s="207"/>
      <c r="AD49" s="233"/>
      <c r="AE49" s="151" t="s">
        <v>148</v>
      </c>
      <c r="AF49" s="21"/>
      <c r="AG49" s="233"/>
      <c r="AH49" s="234"/>
      <c r="AI49" s="234"/>
      <c r="AJ49" s="234"/>
      <c r="AK49" s="236"/>
      <c r="AL49" s="8"/>
      <c r="AM49" s="97"/>
      <c r="AN49" s="236"/>
      <c r="AO49" s="8"/>
      <c r="AP49" s="8"/>
      <c r="AQ49" s="8"/>
    </row>
    <row r="50" spans="1:43" ht="38.25" hidden="1" customHeight="1">
      <c r="A50" s="233"/>
      <c r="B50" s="234"/>
      <c r="C50" s="234"/>
      <c r="D50" s="234"/>
      <c r="E50" s="233"/>
      <c r="F50" s="234"/>
      <c r="G50" s="234"/>
      <c r="H50" s="234"/>
      <c r="I50" s="234"/>
      <c r="J50" s="234"/>
      <c r="K50" s="234"/>
      <c r="L50" s="96"/>
      <c r="M50" s="96"/>
      <c r="N50" s="234"/>
      <c r="O50" s="68" t="s">
        <v>29</v>
      </c>
      <c r="P50" s="69" t="s">
        <v>30</v>
      </c>
      <c r="Q50" s="70">
        <f>IF(P50="CONFIABLE",15,IF(P50="NO CONFIABLE",0,"0"))</f>
        <v>15</v>
      </c>
      <c r="R50" s="238"/>
      <c r="S50" s="234"/>
      <c r="T50" s="234"/>
      <c r="U50" s="234"/>
      <c r="V50" s="122"/>
      <c r="W50" s="234"/>
      <c r="X50" s="234"/>
      <c r="Y50" s="234"/>
      <c r="Z50" s="234"/>
      <c r="AA50" s="234"/>
      <c r="AB50" s="236"/>
      <c r="AC50" s="207"/>
      <c r="AD50" s="233"/>
      <c r="AE50" s="249"/>
      <c r="AF50" s="21"/>
      <c r="AG50" s="233"/>
      <c r="AH50" s="234"/>
      <c r="AI50" s="234"/>
      <c r="AJ50" s="234"/>
      <c r="AK50" s="236"/>
      <c r="AL50" s="8"/>
      <c r="AM50" s="97"/>
      <c r="AN50" s="236"/>
      <c r="AO50" s="8"/>
      <c r="AP50" s="8"/>
      <c r="AQ50" s="8"/>
    </row>
    <row r="51" spans="1:43" ht="38.25" hidden="1" customHeight="1">
      <c r="A51" s="233"/>
      <c r="B51" s="234"/>
      <c r="C51" s="234"/>
      <c r="D51" s="234"/>
      <c r="E51" s="233"/>
      <c r="F51" s="234"/>
      <c r="G51" s="234"/>
      <c r="H51" s="234"/>
      <c r="I51" s="234"/>
      <c r="J51" s="234"/>
      <c r="K51" s="234"/>
      <c r="L51" s="96"/>
      <c r="M51" s="96"/>
      <c r="N51" s="234"/>
      <c r="O51" s="68" t="s">
        <v>34</v>
      </c>
      <c r="P51" s="69" t="s">
        <v>35</v>
      </c>
      <c r="Q51" s="70">
        <f>IF(P51="SE INVESTIGAN Y SE RESUELVEN OPORTUNAMENTE",15,IF(P51="NO SE INVESTIGAN Y SE RESUELVEN OPORTUNAMENTE",0,"0"))</f>
        <v>15</v>
      </c>
      <c r="R51" s="238"/>
      <c r="S51" s="234"/>
      <c r="T51" s="234"/>
      <c r="U51" s="234"/>
      <c r="V51" s="122"/>
      <c r="W51" s="234"/>
      <c r="X51" s="234"/>
      <c r="Y51" s="234"/>
      <c r="Z51" s="234"/>
      <c r="AA51" s="234"/>
      <c r="AB51" s="236"/>
      <c r="AC51" s="207"/>
      <c r="AD51" s="233"/>
      <c r="AE51" s="152" t="s">
        <v>159</v>
      </c>
      <c r="AF51" s="20"/>
      <c r="AG51" s="233"/>
      <c r="AH51" s="234"/>
      <c r="AI51" s="234"/>
      <c r="AJ51" s="234"/>
      <c r="AK51" s="236"/>
      <c r="AL51" s="8"/>
      <c r="AM51" s="97"/>
      <c r="AN51" s="236"/>
      <c r="AO51" s="8"/>
      <c r="AP51" s="8"/>
      <c r="AQ51" s="8"/>
    </row>
    <row r="52" spans="1:43" ht="38.25" hidden="1" customHeight="1">
      <c r="A52" s="233"/>
      <c r="B52" s="245"/>
      <c r="C52" s="245"/>
      <c r="D52" s="245"/>
      <c r="E52" s="233"/>
      <c r="F52" s="234"/>
      <c r="G52" s="234"/>
      <c r="H52" s="234"/>
      <c r="I52" s="239"/>
      <c r="J52" s="239"/>
      <c r="K52" s="239"/>
      <c r="L52" s="76"/>
      <c r="M52" s="76"/>
      <c r="N52" s="239"/>
      <c r="O52" s="73" t="s">
        <v>38</v>
      </c>
      <c r="P52" s="74" t="s">
        <v>39</v>
      </c>
      <c r="Q52" s="75">
        <f>IF(P52="COMPLETA",10,IF(P52="INCOMPLETA",5,IF(P52="NO EXISTE",0,"0")))</f>
        <v>10</v>
      </c>
      <c r="R52" s="244"/>
      <c r="S52" s="245"/>
      <c r="T52" s="245"/>
      <c r="U52" s="245"/>
      <c r="V52" s="122"/>
      <c r="W52" s="234"/>
      <c r="X52" s="234"/>
      <c r="Y52" s="234"/>
      <c r="Z52" s="234"/>
      <c r="AA52" s="234"/>
      <c r="AB52" s="236"/>
      <c r="AC52" s="207"/>
      <c r="AD52" s="246"/>
      <c r="AE52" s="248"/>
      <c r="AF52" s="20"/>
      <c r="AG52" s="246"/>
      <c r="AH52" s="245"/>
      <c r="AI52" s="245"/>
      <c r="AJ52" s="245"/>
      <c r="AK52" s="248"/>
      <c r="AL52" s="8"/>
      <c r="AM52" s="23"/>
      <c r="AN52" s="249"/>
      <c r="AO52" s="8"/>
      <c r="AP52" s="8"/>
      <c r="AQ52" s="8"/>
    </row>
    <row r="53" spans="1:43" ht="15.75" hidden="1" customHeight="1">
      <c r="A53" s="233"/>
      <c r="B53" s="115" t="s">
        <v>160</v>
      </c>
      <c r="C53" s="115" t="s">
        <v>161</v>
      </c>
      <c r="D53" s="115" t="s">
        <v>162</v>
      </c>
      <c r="E53" s="233"/>
      <c r="F53" s="234"/>
      <c r="G53" s="234"/>
      <c r="H53" s="234"/>
      <c r="I53" s="115"/>
      <c r="J53" s="140"/>
      <c r="K53" s="140"/>
      <c r="L53" s="140"/>
      <c r="M53" s="140"/>
      <c r="N53" s="140"/>
      <c r="O53" s="65" t="s">
        <v>3</v>
      </c>
      <c r="P53" s="66" t="s">
        <v>4</v>
      </c>
      <c r="Q53" s="67">
        <f>IF(P53="ASIGNADO",15,IF(P53="NO ASIGNADO",0,"0"))</f>
        <v>15</v>
      </c>
      <c r="R53" s="116">
        <f>SUM(Q53:Q59)</f>
        <v>100</v>
      </c>
      <c r="S53" s="117" t="s">
        <v>137</v>
      </c>
      <c r="T53" s="144">
        <f>IF(T56="DÉBIL",0,IF(T56="MODERADO",50,IF(T56="FUERTE",100,"")))</f>
        <v>100</v>
      </c>
      <c r="U53" s="119" t="str">
        <f>IF(AND(R56="FUERTE",S53="FUERTE (SIEMPRE SE EJECUTA)"),"NO","SÍ")</f>
        <v>NO</v>
      </c>
      <c r="V53" s="122"/>
      <c r="W53" s="234"/>
      <c r="X53" s="234"/>
      <c r="Y53" s="234"/>
      <c r="Z53" s="234"/>
      <c r="AA53" s="234"/>
      <c r="AB53" s="236"/>
      <c r="AC53" s="207"/>
      <c r="AD53" s="114" t="s">
        <v>157</v>
      </c>
      <c r="AE53" s="153" t="s">
        <v>158</v>
      </c>
      <c r="AF53" s="20"/>
      <c r="AG53" s="157"/>
      <c r="AH53" s="148"/>
      <c r="AI53" s="148"/>
      <c r="AJ53" s="148"/>
      <c r="AK53" s="158"/>
      <c r="AL53" s="8"/>
      <c r="AM53" s="159"/>
      <c r="AN53" s="160"/>
    </row>
    <row r="54" spans="1:43" ht="31.5" hidden="1" customHeight="1">
      <c r="A54" s="233"/>
      <c r="B54" s="234"/>
      <c r="C54" s="234"/>
      <c r="D54" s="234"/>
      <c r="E54" s="233"/>
      <c r="F54" s="234"/>
      <c r="G54" s="234"/>
      <c r="H54" s="234"/>
      <c r="I54" s="234"/>
      <c r="J54" s="234"/>
      <c r="K54" s="234"/>
      <c r="L54" s="234"/>
      <c r="M54" s="234"/>
      <c r="N54" s="234"/>
      <c r="O54" s="68" t="s">
        <v>9</v>
      </c>
      <c r="P54" s="69" t="s">
        <v>10</v>
      </c>
      <c r="Q54" s="70">
        <f>IF(P54="ADECUADO",15,IF(P54="INADECUADO",0,"0"))</f>
        <v>15</v>
      </c>
      <c r="R54" s="238"/>
      <c r="S54" s="234"/>
      <c r="T54" s="234"/>
      <c r="U54" s="234"/>
      <c r="V54" s="122"/>
      <c r="W54" s="234"/>
      <c r="X54" s="234"/>
      <c r="Y54" s="234"/>
      <c r="Z54" s="234"/>
      <c r="AA54" s="234"/>
      <c r="AB54" s="236"/>
      <c r="AC54" s="207"/>
      <c r="AD54" s="233"/>
      <c r="AE54" s="236"/>
      <c r="AF54" s="20"/>
      <c r="AG54" s="233"/>
      <c r="AH54" s="234"/>
      <c r="AI54" s="234"/>
      <c r="AJ54" s="234"/>
      <c r="AK54" s="236"/>
      <c r="AL54" s="8"/>
      <c r="AM54" s="233"/>
      <c r="AN54" s="236"/>
    </row>
    <row r="55" spans="1:43" ht="47.25" hidden="1" customHeight="1">
      <c r="A55" s="233"/>
      <c r="B55" s="234"/>
      <c r="C55" s="234"/>
      <c r="D55" s="234"/>
      <c r="E55" s="233"/>
      <c r="F55" s="234"/>
      <c r="G55" s="234"/>
      <c r="H55" s="234"/>
      <c r="I55" s="234"/>
      <c r="J55" s="234"/>
      <c r="K55" s="234"/>
      <c r="L55" s="234"/>
      <c r="M55" s="234"/>
      <c r="N55" s="234"/>
      <c r="O55" s="71" t="s">
        <v>16</v>
      </c>
      <c r="P55" s="69" t="s">
        <v>17</v>
      </c>
      <c r="Q55" s="70">
        <f>IF(P55="OPORTUNA",15,IF(P55="INOPORTUNA",0,"0"))</f>
        <v>15</v>
      </c>
      <c r="R55" s="250"/>
      <c r="S55" s="234"/>
      <c r="T55" s="239"/>
      <c r="U55" s="234"/>
      <c r="V55" s="122"/>
      <c r="W55" s="234"/>
      <c r="X55" s="234"/>
      <c r="Y55" s="234"/>
      <c r="Z55" s="234"/>
      <c r="AA55" s="234"/>
      <c r="AB55" s="236"/>
      <c r="AC55" s="207"/>
      <c r="AD55" s="233"/>
      <c r="AE55" s="249"/>
      <c r="AF55" s="20"/>
      <c r="AG55" s="233"/>
      <c r="AH55" s="234"/>
      <c r="AI55" s="234"/>
      <c r="AJ55" s="234"/>
      <c r="AK55" s="236"/>
      <c r="AL55" s="8"/>
      <c r="AM55" s="233"/>
      <c r="AN55" s="236"/>
    </row>
    <row r="56" spans="1:43" ht="63" hidden="1" customHeight="1">
      <c r="A56" s="233"/>
      <c r="B56" s="234"/>
      <c r="C56" s="234"/>
      <c r="D56" s="234"/>
      <c r="E56" s="233"/>
      <c r="F56" s="234"/>
      <c r="G56" s="234"/>
      <c r="H56" s="234"/>
      <c r="I56" s="234"/>
      <c r="J56" s="234"/>
      <c r="K56" s="234"/>
      <c r="L56" s="234"/>
      <c r="M56" s="234"/>
      <c r="N56" s="234"/>
      <c r="O56" s="68" t="s">
        <v>23</v>
      </c>
      <c r="P56" s="69" t="s">
        <v>24</v>
      </c>
      <c r="Q56" s="70">
        <f>IF(P56="PREVENIR",15,IF(P56="DETECTAR",10,IF(P56="NO ES UN CONTROL",0,"0")))</f>
        <v>15</v>
      </c>
      <c r="R56" s="118" t="str">
        <f>IF(R53&lt;86,"DÉBIL",IF(R53&lt;96,"MODERADO",IF(R53&lt;101,"FUERTE","")))</f>
        <v>FUERTE</v>
      </c>
      <c r="S56" s="234"/>
      <c r="T56" s="120" t="str">
        <f>IF(AND(R56="FUERTE",S53="FUERTE (SIEMPRE SE EJECUTA)"),"FUERTE",IF(OR(R56="DÉBIL",S53="DÉBIL (NO SE EJECUTA)"),"DÉBIL",IF(OR(R56="MODERADO",S53="MODERADO (ALGUNAS VECES)"),"MODERADO")))</f>
        <v>FUERTE</v>
      </c>
      <c r="U56" s="234"/>
      <c r="V56" s="122"/>
      <c r="W56" s="234"/>
      <c r="X56" s="234"/>
      <c r="Y56" s="234"/>
      <c r="Z56" s="234"/>
      <c r="AA56" s="234"/>
      <c r="AB56" s="236"/>
      <c r="AC56" s="207"/>
      <c r="AD56" s="233"/>
      <c r="AE56" s="151" t="s">
        <v>148</v>
      </c>
      <c r="AF56" s="21"/>
      <c r="AG56" s="233"/>
      <c r="AH56" s="234"/>
      <c r="AI56" s="234"/>
      <c r="AJ56" s="234"/>
      <c r="AK56" s="236"/>
      <c r="AL56" s="8"/>
      <c r="AM56" s="233"/>
      <c r="AN56" s="236"/>
    </row>
    <row r="57" spans="1:43" ht="47.25" hidden="1" customHeight="1">
      <c r="A57" s="233"/>
      <c r="B57" s="234"/>
      <c r="C57" s="234"/>
      <c r="D57" s="234"/>
      <c r="E57" s="233"/>
      <c r="F57" s="234"/>
      <c r="G57" s="234"/>
      <c r="H57" s="234"/>
      <c r="I57" s="234"/>
      <c r="J57" s="234"/>
      <c r="K57" s="234"/>
      <c r="L57" s="234"/>
      <c r="M57" s="234"/>
      <c r="N57" s="234"/>
      <c r="O57" s="68" t="s">
        <v>29</v>
      </c>
      <c r="P57" s="69" t="s">
        <v>30</v>
      </c>
      <c r="Q57" s="70">
        <f>IF(P57="CONFIABLE",15,IF(P57="NO CONFIABLE",0,"0"))</f>
        <v>15</v>
      </c>
      <c r="R57" s="238"/>
      <c r="S57" s="234"/>
      <c r="T57" s="234"/>
      <c r="U57" s="234"/>
      <c r="V57" s="122"/>
      <c r="W57" s="234"/>
      <c r="X57" s="234"/>
      <c r="Y57" s="234"/>
      <c r="Z57" s="234"/>
      <c r="AA57" s="234"/>
      <c r="AB57" s="236"/>
      <c r="AC57" s="207"/>
      <c r="AD57" s="233"/>
      <c r="AE57" s="249"/>
      <c r="AF57" s="21"/>
      <c r="AG57" s="233"/>
      <c r="AH57" s="234"/>
      <c r="AI57" s="234"/>
      <c r="AJ57" s="234"/>
      <c r="AK57" s="236"/>
      <c r="AL57" s="8"/>
      <c r="AM57" s="233"/>
      <c r="AN57" s="236"/>
    </row>
    <row r="58" spans="1:43" ht="47.25" hidden="1" customHeight="1">
      <c r="A58" s="233"/>
      <c r="B58" s="234"/>
      <c r="C58" s="234"/>
      <c r="D58" s="234"/>
      <c r="E58" s="233"/>
      <c r="F58" s="234"/>
      <c r="G58" s="234"/>
      <c r="H58" s="234"/>
      <c r="I58" s="234"/>
      <c r="J58" s="234"/>
      <c r="K58" s="234"/>
      <c r="L58" s="234"/>
      <c r="M58" s="234"/>
      <c r="N58" s="234"/>
      <c r="O58" s="68" t="s">
        <v>34</v>
      </c>
      <c r="P58" s="69" t="s">
        <v>35</v>
      </c>
      <c r="Q58" s="70">
        <f>IF(P58="SE INVESTIGAN Y SE RESUELVEN OPORTUNAMENTE",15,IF(P58="NO SE INVESTIGAN Y SE RESUELVEN OPORTUNAMENTE",0,"0"))</f>
        <v>15</v>
      </c>
      <c r="R58" s="238"/>
      <c r="S58" s="234"/>
      <c r="T58" s="234"/>
      <c r="U58" s="234"/>
      <c r="V58" s="122"/>
      <c r="W58" s="234"/>
      <c r="X58" s="234"/>
      <c r="Y58" s="234"/>
      <c r="Z58" s="234"/>
      <c r="AA58" s="234"/>
      <c r="AB58" s="236"/>
      <c r="AC58" s="207"/>
      <c r="AD58" s="233"/>
      <c r="AE58" s="152" t="s">
        <v>159</v>
      </c>
      <c r="AF58" s="20"/>
      <c r="AG58" s="233"/>
      <c r="AH58" s="234"/>
      <c r="AI58" s="234"/>
      <c r="AJ58" s="234"/>
      <c r="AK58" s="236"/>
      <c r="AL58" s="8"/>
      <c r="AM58" s="233"/>
      <c r="AN58" s="236"/>
    </row>
    <row r="59" spans="1:43" ht="48" hidden="1" customHeight="1">
      <c r="A59" s="246"/>
      <c r="B59" s="245"/>
      <c r="C59" s="245"/>
      <c r="D59" s="245"/>
      <c r="E59" s="246"/>
      <c r="F59" s="245"/>
      <c r="G59" s="245"/>
      <c r="H59" s="245"/>
      <c r="I59" s="239"/>
      <c r="J59" s="239"/>
      <c r="K59" s="239"/>
      <c r="L59" s="239"/>
      <c r="M59" s="239"/>
      <c r="N59" s="239"/>
      <c r="O59" s="73" t="s">
        <v>38</v>
      </c>
      <c r="P59" s="74" t="s">
        <v>39</v>
      </c>
      <c r="Q59" s="75">
        <f>IF(P59="COMPLETA",10,IF(P59="INCOMPLETA",5,IF(P59="NO EXISTE",0,"0")))</f>
        <v>10</v>
      </c>
      <c r="R59" s="244"/>
      <c r="S59" s="245"/>
      <c r="T59" s="245"/>
      <c r="U59" s="245"/>
      <c r="V59" s="123"/>
      <c r="W59" s="245"/>
      <c r="X59" s="245"/>
      <c r="Y59" s="245"/>
      <c r="Z59" s="245"/>
      <c r="AA59" s="245"/>
      <c r="AB59" s="248"/>
      <c r="AC59" s="209"/>
      <c r="AD59" s="246"/>
      <c r="AE59" s="248"/>
      <c r="AF59" s="20"/>
      <c r="AG59" s="246"/>
      <c r="AH59" s="245"/>
      <c r="AI59" s="245"/>
      <c r="AJ59" s="245"/>
      <c r="AK59" s="248"/>
      <c r="AL59" s="8"/>
      <c r="AM59" s="246"/>
      <c r="AN59" s="249"/>
    </row>
    <row r="60" spans="1:43" ht="15.75" customHeight="1"/>
    <row r="61" spans="1:43" ht="15.75" customHeight="1"/>
    <row r="62" spans="1:43" ht="15.75" customHeight="1">
      <c r="AN62" s="83" t="s">
        <v>163</v>
      </c>
    </row>
    <row r="63" spans="1:43" ht="15.75" customHeight="1"/>
    <row r="64" spans="1:4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209">
    <mergeCell ref="B53:B59"/>
    <mergeCell ref="C53:C59"/>
    <mergeCell ref="D53:D59"/>
    <mergeCell ref="I53:I59"/>
    <mergeCell ref="J53:J59"/>
    <mergeCell ref="K53:K59"/>
    <mergeCell ref="L53:L59"/>
    <mergeCell ref="M53:M59"/>
    <mergeCell ref="N53:N59"/>
    <mergeCell ref="E18:E59"/>
    <mergeCell ref="F18:F59"/>
    <mergeCell ref="K39:K45"/>
    <mergeCell ref="L39:L45"/>
    <mergeCell ref="M39:M45"/>
    <mergeCell ref="B46:B52"/>
    <mergeCell ref="K46:K52"/>
    <mergeCell ref="I32:I38"/>
    <mergeCell ref="J32:J38"/>
    <mergeCell ref="I25:I31"/>
    <mergeCell ref="J25:J31"/>
    <mergeCell ref="D32:D38"/>
    <mergeCell ref="M32:M38"/>
    <mergeCell ref="N32:N38"/>
    <mergeCell ref="I39:I45"/>
    <mergeCell ref="A10:B10"/>
    <mergeCell ref="C10:I10"/>
    <mergeCell ref="A11:B11"/>
    <mergeCell ref="C11:I11"/>
    <mergeCell ref="M16:M17"/>
    <mergeCell ref="N16:N17"/>
    <mergeCell ref="W18:W19"/>
    <mergeCell ref="AG18:AG24"/>
    <mergeCell ref="AH18:AH24"/>
    <mergeCell ref="A14:D14"/>
    <mergeCell ref="E14:AE14"/>
    <mergeCell ref="AG14:AK16"/>
    <mergeCell ref="O16:O17"/>
    <mergeCell ref="P16:P17"/>
    <mergeCell ref="R18:R20"/>
    <mergeCell ref="R21:R24"/>
    <mergeCell ref="I18:I24"/>
    <mergeCell ref="D18:D31"/>
    <mergeCell ref="K16:K17"/>
    <mergeCell ref="L16:L17"/>
    <mergeCell ref="I16:I17"/>
    <mergeCell ref="J16:J17"/>
    <mergeCell ref="R25:R27"/>
    <mergeCell ref="R28:R31"/>
    <mergeCell ref="A1:B4"/>
    <mergeCell ref="C1:AJ2"/>
    <mergeCell ref="AK1:AM1"/>
    <mergeCell ref="AK2:AM2"/>
    <mergeCell ref="C3:AJ4"/>
    <mergeCell ref="AK3:AM3"/>
    <mergeCell ref="AK4:AM4"/>
    <mergeCell ref="A6:B6"/>
    <mergeCell ref="A8:B8"/>
    <mergeCell ref="C8:H8"/>
    <mergeCell ref="AN18:AN24"/>
    <mergeCell ref="AM32:AM38"/>
    <mergeCell ref="AM39:AM45"/>
    <mergeCell ref="AN39:AN45"/>
    <mergeCell ref="AJ25:AJ31"/>
    <mergeCell ref="AK25:AK31"/>
    <mergeCell ref="AN25:AN31"/>
    <mergeCell ref="AJ32:AJ38"/>
    <mergeCell ref="AK32:AK38"/>
    <mergeCell ref="AN32:AN38"/>
    <mergeCell ref="AJ39:AJ45"/>
    <mergeCell ref="AK39:AK45"/>
    <mergeCell ref="AM18:AM31"/>
    <mergeCell ref="AN46:AN52"/>
    <mergeCell ref="C46:C52"/>
    <mergeCell ref="D46:D52"/>
    <mergeCell ref="AE46:AE48"/>
    <mergeCell ref="AG46:AG52"/>
    <mergeCell ref="AH46:AH52"/>
    <mergeCell ref="AI46:AI52"/>
    <mergeCell ref="AJ46:AJ52"/>
    <mergeCell ref="AK46:AK52"/>
    <mergeCell ref="AE49:AE50"/>
    <mergeCell ref="AE51:AE52"/>
    <mergeCell ref="X18:X59"/>
    <mergeCell ref="Y18:Y59"/>
    <mergeCell ref="Z18:Z59"/>
    <mergeCell ref="AA18:AA59"/>
    <mergeCell ref="AB18:AB59"/>
    <mergeCell ref="AC18:AC59"/>
    <mergeCell ref="M18:M24"/>
    <mergeCell ref="N18:N24"/>
    <mergeCell ref="AE23:AE24"/>
    <mergeCell ref="AD46:AD52"/>
    <mergeCell ref="AI18:AI24"/>
    <mergeCell ref="AJ18:AJ24"/>
    <mergeCell ref="AK18:AK24"/>
    <mergeCell ref="AJ53:AJ59"/>
    <mergeCell ref="AK53:AK59"/>
    <mergeCell ref="AM53:AM59"/>
    <mergeCell ref="AN53:AN59"/>
    <mergeCell ref="S53:S59"/>
    <mergeCell ref="R56:R59"/>
    <mergeCell ref="AD53:AD59"/>
    <mergeCell ref="AE53:AE55"/>
    <mergeCell ref="AG53:AG59"/>
    <mergeCell ref="W21:W59"/>
    <mergeCell ref="AE56:AE57"/>
    <mergeCell ref="AE58:AE59"/>
    <mergeCell ref="U46:U52"/>
    <mergeCell ref="U53:U59"/>
    <mergeCell ref="T25:T27"/>
    <mergeCell ref="T28:T31"/>
    <mergeCell ref="T39:T41"/>
    <mergeCell ref="T42:T45"/>
    <mergeCell ref="T46:T48"/>
    <mergeCell ref="T49:T52"/>
    <mergeCell ref="T53:T55"/>
    <mergeCell ref="T56:T59"/>
    <mergeCell ref="AE25:AE27"/>
    <mergeCell ref="AG39:AG45"/>
    <mergeCell ref="AH53:AH59"/>
    <mergeCell ref="AI53:AI59"/>
    <mergeCell ref="AH39:AH45"/>
    <mergeCell ref="AI39:AI45"/>
    <mergeCell ref="AE28:AE29"/>
    <mergeCell ref="AE30:AE31"/>
    <mergeCell ref="AE18:AE20"/>
    <mergeCell ref="AE21:AE22"/>
    <mergeCell ref="AI32:AI38"/>
    <mergeCell ref="AE42:AE43"/>
    <mergeCell ref="AE44:AE45"/>
    <mergeCell ref="AH32:AH38"/>
    <mergeCell ref="AE39:AE41"/>
    <mergeCell ref="AG25:AG31"/>
    <mergeCell ref="AH25:AH31"/>
    <mergeCell ref="AI25:AI31"/>
    <mergeCell ref="AE32:AE34"/>
    <mergeCell ref="AG32:AG38"/>
    <mergeCell ref="AE35:AE36"/>
    <mergeCell ref="AE37:AE38"/>
    <mergeCell ref="J39:J45"/>
    <mergeCell ref="R49:R52"/>
    <mergeCell ref="T18:T20"/>
    <mergeCell ref="T21:T24"/>
    <mergeCell ref="S18:S24"/>
    <mergeCell ref="S25:S31"/>
    <mergeCell ref="K32:K38"/>
    <mergeCell ref="T32:T34"/>
    <mergeCell ref="R32:R34"/>
    <mergeCell ref="S32:S38"/>
    <mergeCell ref="L25:L31"/>
    <mergeCell ref="M25:M31"/>
    <mergeCell ref="N25:N31"/>
    <mergeCell ref="S46:S52"/>
    <mergeCell ref="J18:J24"/>
    <mergeCell ref="K18:K24"/>
    <mergeCell ref="L18:L24"/>
    <mergeCell ref="I15:W15"/>
    <mergeCell ref="Z15:AE15"/>
    <mergeCell ref="Q16:Q17"/>
    <mergeCell ref="R16:R17"/>
    <mergeCell ref="S16:S17"/>
    <mergeCell ref="T16:T17"/>
    <mergeCell ref="U16:U17"/>
    <mergeCell ref="V16:V17"/>
    <mergeCell ref="W16:W17"/>
    <mergeCell ref="X16:X17"/>
    <mergeCell ref="Z16:Z17"/>
    <mergeCell ref="AA16:AA17"/>
    <mergeCell ref="AB16:AB17"/>
    <mergeCell ref="AC16:AC17"/>
    <mergeCell ref="AM14:AN16"/>
    <mergeCell ref="A15:A17"/>
    <mergeCell ref="B15:B17"/>
    <mergeCell ref="C15:C17"/>
    <mergeCell ref="AD16:AE16"/>
    <mergeCell ref="G18:G59"/>
    <mergeCell ref="H18:H59"/>
    <mergeCell ref="B32:B38"/>
    <mergeCell ref="C32:C38"/>
    <mergeCell ref="B18:B31"/>
    <mergeCell ref="B39:B45"/>
    <mergeCell ref="C39:C45"/>
    <mergeCell ref="D39:D45"/>
    <mergeCell ref="D15:D17"/>
    <mergeCell ref="E15:H15"/>
    <mergeCell ref="E16:H16"/>
    <mergeCell ref="A18:A59"/>
    <mergeCell ref="C18:C31"/>
    <mergeCell ref="R46:R48"/>
    <mergeCell ref="I46:I52"/>
    <mergeCell ref="J46:J52"/>
    <mergeCell ref="N39:N45"/>
    <mergeCell ref="N46:N52"/>
    <mergeCell ref="K25:K31"/>
    <mergeCell ref="AD39:AD45"/>
    <mergeCell ref="L32:L38"/>
    <mergeCell ref="R39:R41"/>
    <mergeCell ref="S39:S45"/>
    <mergeCell ref="R42:R45"/>
    <mergeCell ref="R35:R38"/>
    <mergeCell ref="U32:U38"/>
    <mergeCell ref="T35:T38"/>
    <mergeCell ref="V18:V59"/>
    <mergeCell ref="R53:R55"/>
    <mergeCell ref="AD32:AD38"/>
    <mergeCell ref="U18:U24"/>
    <mergeCell ref="U25:U31"/>
    <mergeCell ref="U39:U45"/>
    <mergeCell ref="AD18:AD31"/>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r:id="rId1"/>
  <ignoredErrors>
    <ignoredError sqref="AN2:AN4" numberStoredAsText="1"/>
  </ignoredErrors>
  <drawing r:id="rId2"/>
  <extLst>
    <ext xmlns:x14="http://schemas.microsoft.com/office/spreadsheetml/2009/9/main" uri="{CCE6A557-97BC-4b89-ADB6-D9C93CAAB3DF}">
      <x14:dataValidations xmlns:xm="http://schemas.microsoft.com/office/excel/2006/main" count="13">
        <x14:dataValidation type="list" allowBlank="1" showErrorMessage="1" xr:uid="{00000000-0002-0000-0100-000000000000}">
          <x14:formula1>
            <xm:f>Datos!$J$2:$K$2</xm:f>
          </x14:formula1>
          <xm:sqref>P18 P25 P32 P39 P46 P53</xm:sqref>
        </x14:dataValidation>
        <x14:dataValidation type="list" allowBlank="1" showErrorMessage="1" xr:uid="{00000000-0002-0000-0100-000001000000}">
          <x14:formula1>
            <xm:f>Datos!$B$3:$B$5</xm:f>
          </x14:formula1>
          <xm:sqref>F18</xm:sqref>
        </x14:dataValidation>
        <x14:dataValidation type="list" allowBlank="1" showErrorMessage="1" xr:uid="{00000000-0002-0000-0100-000002000000}">
          <x14:formula1>
            <xm:f>Datos!$A$11:$A$13</xm:f>
          </x14:formula1>
          <xm:sqref>AA18</xm:sqref>
        </x14:dataValidation>
        <x14:dataValidation type="list" allowBlank="1" showErrorMessage="1" xr:uid="{00000000-0002-0000-0100-000003000000}">
          <x14:formula1>
            <xm:f>Datos!$J$4:$K$4</xm:f>
          </x14:formula1>
          <xm:sqref>P20 P27 P34 P41 P48 P55</xm:sqref>
        </x14:dataValidation>
        <x14:dataValidation type="list" allowBlank="1" showErrorMessage="1" xr:uid="{00000000-0002-0000-0100-000004000000}">
          <x14:formula1>
            <xm:f>Datos!$J$5:$L$5</xm:f>
          </x14:formula1>
          <xm:sqref>P21 P28 P35 P42 P49 P56</xm:sqref>
        </x14:dataValidation>
        <x14:dataValidation type="list" allowBlank="1" showErrorMessage="1" xr:uid="{00000000-0002-0000-0100-000005000000}">
          <x14:formula1>
            <xm:f>Datos!$A$3:$A$7</xm:f>
          </x14:formula1>
          <xm:sqref>E18</xm:sqref>
        </x14:dataValidation>
        <x14:dataValidation type="list" allowBlank="1" showErrorMessage="1" xr:uid="{00000000-0002-0000-0100-000006000000}">
          <x14:formula1>
            <xm:f>Datos!$J$3:$K$3</xm:f>
          </x14:formula1>
          <xm:sqref>P19 P26 P33 P40 P47 P54</xm:sqref>
        </x14:dataValidation>
        <x14:dataValidation type="list" allowBlank="1" showErrorMessage="1" xr:uid="{00000000-0002-0000-0100-000007000000}">
          <x14:formula1>
            <xm:f>Datos!$J$7:$K$7</xm:f>
          </x14:formula1>
          <xm:sqref>P23 P30 P37 P44 P51 P58</xm:sqref>
        </x14:dataValidation>
        <x14:dataValidation type="list" allowBlank="1" showErrorMessage="1" xr:uid="{00000000-0002-0000-0100-000008000000}">
          <x14:formula1>
            <xm:f>Datos!$A$17:$A$18</xm:f>
          </x14:formula1>
          <xm:sqref>AC18</xm:sqref>
        </x14:dataValidation>
        <x14:dataValidation type="list" allowBlank="1" showErrorMessage="1" xr:uid="{00000000-0002-0000-0100-000009000000}">
          <x14:formula1>
            <xm:f>Datos!$I$19:$I$20</xm:f>
          </x14:formula1>
          <xm:sqref>W18</xm:sqref>
        </x14:dataValidation>
        <x14:dataValidation type="list" allowBlank="1" showErrorMessage="1" xr:uid="{00000000-0002-0000-0100-00000A000000}">
          <x14:formula1>
            <xm:f>Datos!$I$14:$I$16</xm:f>
          </x14:formula1>
          <xm:sqref>S18 S25 S32 S39 S46 S53</xm:sqref>
        </x14:dataValidation>
        <x14:dataValidation type="list" allowBlank="1" showErrorMessage="1" xr:uid="{00000000-0002-0000-0100-00000B000000}">
          <x14:formula1>
            <xm:f>Datos!$J$8:$L$8</xm:f>
          </x14:formula1>
          <xm:sqref>P24 P31 P38 P45 P52 P59</xm:sqref>
        </x14:dataValidation>
        <x14:dataValidation type="list" allowBlank="1" showErrorMessage="1" xr:uid="{00000000-0002-0000-0100-00000C000000}">
          <x14:formula1>
            <xm:f>Datos!$J$6:$K$6</xm:f>
          </x14:formula1>
          <xm:sqref>P22 P29 P36 P43 P50 P57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topLeftCell="A10" workbookViewId="0">
      <selection activeCell="C23" sqref="C23"/>
    </sheetView>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186" t="s">
        <v>164</v>
      </c>
      <c r="B1" s="212"/>
      <c r="C1" s="212"/>
      <c r="D1" s="213"/>
    </row>
    <row r="2" spans="1:4" ht="14.45">
      <c r="A2" s="187" t="s">
        <v>165</v>
      </c>
      <c r="B2" s="24" t="s">
        <v>166</v>
      </c>
      <c r="C2" s="188" t="s">
        <v>167</v>
      </c>
      <c r="D2" s="213"/>
    </row>
    <row r="3" spans="1:4" ht="14.45">
      <c r="A3" s="253"/>
      <c r="B3" s="98" t="s">
        <v>168</v>
      </c>
      <c r="C3" s="99" t="s">
        <v>58</v>
      </c>
      <c r="D3" s="99" t="s">
        <v>60</v>
      </c>
    </row>
    <row r="4" spans="1:4" ht="14.45">
      <c r="A4" s="25">
        <v>1</v>
      </c>
      <c r="B4" s="100" t="s">
        <v>169</v>
      </c>
      <c r="C4" s="101"/>
      <c r="D4" s="102" t="s">
        <v>170</v>
      </c>
    </row>
    <row r="5" spans="1:4" ht="14.45">
      <c r="A5" s="25">
        <v>2</v>
      </c>
      <c r="B5" s="100" t="s">
        <v>171</v>
      </c>
      <c r="C5" s="103" t="s">
        <v>170</v>
      </c>
      <c r="D5" s="101"/>
    </row>
    <row r="6" spans="1:4" ht="14.45">
      <c r="A6" s="25">
        <v>3</v>
      </c>
      <c r="B6" s="100" t="s">
        <v>172</v>
      </c>
      <c r="C6" s="101"/>
      <c r="D6" s="103" t="s">
        <v>170</v>
      </c>
    </row>
    <row r="7" spans="1:4" ht="14.45">
      <c r="A7" s="25">
        <v>4</v>
      </c>
      <c r="B7" s="100" t="s">
        <v>173</v>
      </c>
      <c r="C7" s="101"/>
      <c r="D7" s="103" t="s">
        <v>170</v>
      </c>
    </row>
    <row r="8" spans="1:4" ht="14.45">
      <c r="A8" s="25">
        <v>5</v>
      </c>
      <c r="B8" s="100" t="s">
        <v>174</v>
      </c>
      <c r="C8" s="105" t="s">
        <v>175</v>
      </c>
      <c r="D8" s="104"/>
    </row>
    <row r="9" spans="1:4" ht="14.45">
      <c r="A9" s="25">
        <v>6</v>
      </c>
      <c r="B9" s="100" t="s">
        <v>176</v>
      </c>
      <c r="C9" s="105" t="s">
        <v>175</v>
      </c>
      <c r="D9" s="103"/>
    </row>
    <row r="10" spans="1:4" ht="14.45">
      <c r="A10" s="25">
        <v>7</v>
      </c>
      <c r="B10" s="100" t="s">
        <v>177</v>
      </c>
      <c r="C10" s="101" t="s">
        <v>175</v>
      </c>
      <c r="D10" s="103"/>
    </row>
    <row r="11" spans="1:4" ht="14.45">
      <c r="A11" s="25">
        <v>8</v>
      </c>
      <c r="B11" s="100" t="s">
        <v>178</v>
      </c>
      <c r="C11" s="101"/>
      <c r="D11" s="103" t="s">
        <v>170</v>
      </c>
    </row>
    <row r="12" spans="1:4" ht="14.45">
      <c r="A12" s="25">
        <v>9</v>
      </c>
      <c r="B12" s="100" t="s">
        <v>179</v>
      </c>
      <c r="C12" s="101"/>
      <c r="D12" s="103" t="s">
        <v>170</v>
      </c>
    </row>
    <row r="13" spans="1:4" ht="14.45">
      <c r="A13" s="25">
        <v>10</v>
      </c>
      <c r="B13" s="100" t="s">
        <v>180</v>
      </c>
      <c r="C13" s="103" t="s">
        <v>170</v>
      </c>
      <c r="D13" s="101"/>
    </row>
    <row r="14" spans="1:4" ht="14.45">
      <c r="A14" s="25">
        <v>11</v>
      </c>
      <c r="B14" s="100" t="s">
        <v>181</v>
      </c>
      <c r="C14" s="103" t="s">
        <v>170</v>
      </c>
      <c r="D14" s="101"/>
    </row>
    <row r="15" spans="1:4" ht="14.45">
      <c r="A15" s="25">
        <v>12</v>
      </c>
      <c r="B15" s="100" t="s">
        <v>182</v>
      </c>
      <c r="C15" s="103" t="s">
        <v>170</v>
      </c>
      <c r="D15" s="101"/>
    </row>
    <row r="16" spans="1:4" ht="14.45">
      <c r="A16" s="25">
        <v>13</v>
      </c>
      <c r="B16" s="100" t="s">
        <v>183</v>
      </c>
      <c r="C16" s="106" t="s">
        <v>170</v>
      </c>
      <c r="D16" s="103"/>
    </row>
    <row r="17" spans="1:4" ht="14.45">
      <c r="A17" s="25">
        <v>14</v>
      </c>
      <c r="B17" s="100" t="s">
        <v>184</v>
      </c>
      <c r="C17" s="101"/>
      <c r="D17" s="103" t="s">
        <v>170</v>
      </c>
    </row>
    <row r="18" spans="1:4" ht="14.45">
      <c r="A18" s="25">
        <v>15</v>
      </c>
      <c r="B18" s="100" t="s">
        <v>185</v>
      </c>
      <c r="C18" s="101"/>
      <c r="D18" s="103" t="s">
        <v>170</v>
      </c>
    </row>
    <row r="19" spans="1:4" ht="14.45">
      <c r="A19" s="25">
        <v>16</v>
      </c>
      <c r="B19" s="100" t="s">
        <v>186</v>
      </c>
      <c r="C19" s="101"/>
      <c r="D19" s="103" t="s">
        <v>170</v>
      </c>
    </row>
    <row r="20" spans="1:4" ht="14.45">
      <c r="A20" s="25">
        <v>17</v>
      </c>
      <c r="B20" s="100" t="s">
        <v>187</v>
      </c>
      <c r="C20" s="101"/>
      <c r="D20" s="103" t="s">
        <v>170</v>
      </c>
    </row>
    <row r="21" spans="1:4" ht="15.75" customHeight="1">
      <c r="A21" s="25">
        <v>18</v>
      </c>
      <c r="B21" s="100" t="s">
        <v>188</v>
      </c>
      <c r="C21" s="101"/>
      <c r="D21" s="103" t="s">
        <v>170</v>
      </c>
    </row>
    <row r="22" spans="1:4" ht="15.75" customHeight="1">
      <c r="A22" s="26">
        <v>19</v>
      </c>
      <c r="B22" s="100" t="s">
        <v>189</v>
      </c>
      <c r="C22" s="103" t="s">
        <v>170</v>
      </c>
      <c r="D22" s="101"/>
    </row>
    <row r="23" spans="1:4" ht="15" customHeight="1">
      <c r="A23" s="192" t="s">
        <v>190</v>
      </c>
      <c r="B23" s="254"/>
      <c r="C23" s="27">
        <f t="shared" ref="C23:D23" si="0">+COUNTA(C4:C22)</f>
        <v>9</v>
      </c>
      <c r="D23" s="27">
        <f t="shared" si="0"/>
        <v>10</v>
      </c>
    </row>
    <row r="24" spans="1:4" ht="15.75" customHeight="1">
      <c r="A24" s="189" t="s">
        <v>191</v>
      </c>
      <c r="B24" s="205"/>
      <c r="C24" s="205"/>
      <c r="D24" s="206"/>
    </row>
    <row r="25" spans="1:4" ht="15.75" customHeight="1">
      <c r="A25" s="190" t="s">
        <v>192</v>
      </c>
      <c r="B25" s="205"/>
      <c r="C25" s="205"/>
      <c r="D25" s="206"/>
    </row>
    <row r="26" spans="1:4" ht="15.75" customHeight="1">
      <c r="A26" s="191" t="s">
        <v>193</v>
      </c>
      <c r="B26" s="255"/>
      <c r="C26" s="255"/>
      <c r="D26" s="256"/>
    </row>
    <row r="27" spans="1:4" ht="15.75" customHeight="1">
      <c r="A27" s="184" t="s">
        <v>194</v>
      </c>
      <c r="B27" s="212"/>
      <c r="C27" s="213"/>
      <c r="D27" s="28" t="str">
        <f>+IF(C23&lt;=5,"X", " ")</f>
        <v xml:space="preserve"> </v>
      </c>
    </row>
    <row r="28" spans="1:4" ht="15.75" customHeight="1">
      <c r="A28" s="184" t="s">
        <v>195</v>
      </c>
      <c r="B28" s="212"/>
      <c r="C28" s="213"/>
      <c r="D28" s="28" t="str">
        <f>+IF(AND(C23&gt;5,C23&lt;12),"X"," ")</f>
        <v>X</v>
      </c>
    </row>
    <row r="29" spans="1:4" ht="15.75" customHeight="1">
      <c r="A29" s="185" t="s">
        <v>196</v>
      </c>
      <c r="B29" s="210"/>
      <c r="C29" s="211"/>
      <c r="D29" s="28" t="str">
        <f>+IF(C23&gt;12,"X"," ")</f>
        <v xml:space="preserve"> </v>
      </c>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4:D24"/>
    <mergeCell ref="A25:D25"/>
    <mergeCell ref="A26:D26"/>
    <mergeCell ref="A23:B23"/>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O1000"/>
  <sheetViews>
    <sheetView workbookViewId="0"/>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26" width="10.7109375" customWidth="1"/>
  </cols>
  <sheetData>
    <row r="1" spans="2:15" ht="14.45">
      <c r="B1" s="196" t="s">
        <v>197</v>
      </c>
      <c r="C1" s="210"/>
      <c r="D1" s="210"/>
      <c r="E1" s="1"/>
      <c r="F1" s="1"/>
      <c r="G1" s="1"/>
      <c r="H1" s="1"/>
      <c r="J1" s="197" t="s">
        <v>198</v>
      </c>
      <c r="K1" s="257"/>
      <c r="L1" s="257"/>
    </row>
    <row r="2" spans="2:15" ht="14.45">
      <c r="B2" s="29" t="s">
        <v>199</v>
      </c>
      <c r="C2" s="30" t="s">
        <v>200</v>
      </c>
      <c r="D2" s="31" t="s">
        <v>201</v>
      </c>
      <c r="E2" s="32"/>
      <c r="F2" s="32"/>
      <c r="G2" s="32"/>
      <c r="H2" s="32"/>
      <c r="J2" s="32"/>
      <c r="K2" s="32"/>
      <c r="L2" s="32"/>
    </row>
    <row r="3" spans="2:15" ht="28.9">
      <c r="B3" s="33" t="s">
        <v>202</v>
      </c>
      <c r="C3" s="34" t="s">
        <v>203</v>
      </c>
      <c r="D3" s="35" t="s">
        <v>204</v>
      </c>
      <c r="E3" s="36"/>
      <c r="F3" s="36"/>
      <c r="G3" s="36"/>
      <c r="H3" s="198"/>
      <c r="I3" s="199" t="s">
        <v>205</v>
      </c>
      <c r="J3" s="37" t="s">
        <v>202</v>
      </c>
      <c r="K3" s="200" t="s">
        <v>206</v>
      </c>
      <c r="L3" s="256"/>
      <c r="M3" s="38" t="s">
        <v>207</v>
      </c>
      <c r="N3" s="38" t="s">
        <v>207</v>
      </c>
      <c r="O3" s="38" t="s">
        <v>207</v>
      </c>
    </row>
    <row r="4" spans="2:15" ht="28.9">
      <c r="B4" s="39" t="s">
        <v>208</v>
      </c>
      <c r="C4" s="40" t="s">
        <v>209</v>
      </c>
      <c r="D4" s="41" t="s">
        <v>210</v>
      </c>
      <c r="E4" s="36"/>
      <c r="F4" s="36"/>
      <c r="G4" s="36"/>
      <c r="H4" s="257"/>
      <c r="I4" s="257"/>
      <c r="J4" s="42" t="s">
        <v>208</v>
      </c>
      <c r="K4" s="235"/>
      <c r="L4" s="237"/>
      <c r="M4" s="43" t="s">
        <v>211</v>
      </c>
      <c r="N4" s="38" t="s">
        <v>207</v>
      </c>
      <c r="O4" s="38" t="s">
        <v>207</v>
      </c>
    </row>
    <row r="5" spans="2:15" ht="28.9">
      <c r="B5" s="44" t="s">
        <v>212</v>
      </c>
      <c r="C5" s="40" t="s">
        <v>213</v>
      </c>
      <c r="D5" s="41" t="s">
        <v>214</v>
      </c>
      <c r="E5" s="36"/>
      <c r="F5" s="36"/>
      <c r="G5" s="36"/>
      <c r="H5" s="257"/>
      <c r="I5" s="257"/>
      <c r="J5" s="45" t="s">
        <v>212</v>
      </c>
      <c r="K5" s="235"/>
      <c r="L5" s="237"/>
      <c r="M5" s="43" t="s">
        <v>211</v>
      </c>
      <c r="N5" s="38" t="s">
        <v>207</v>
      </c>
      <c r="O5" s="38" t="s">
        <v>207</v>
      </c>
    </row>
    <row r="6" spans="2:15" ht="28.9">
      <c r="B6" s="46" t="s">
        <v>215</v>
      </c>
      <c r="C6" s="40" t="s">
        <v>216</v>
      </c>
      <c r="D6" s="41" t="s">
        <v>217</v>
      </c>
      <c r="E6" s="36"/>
      <c r="F6" s="36"/>
      <c r="G6" s="36"/>
      <c r="H6" s="257"/>
      <c r="I6" s="257"/>
      <c r="J6" s="47" t="s">
        <v>215</v>
      </c>
      <c r="K6" s="235"/>
      <c r="L6" s="237"/>
      <c r="M6" s="48" t="s">
        <v>218</v>
      </c>
      <c r="N6" s="43" t="s">
        <v>211</v>
      </c>
      <c r="O6" s="38" t="s">
        <v>207</v>
      </c>
    </row>
    <row r="7" spans="2:15" ht="43.15">
      <c r="B7" s="49" t="s">
        <v>219</v>
      </c>
      <c r="C7" s="50" t="s">
        <v>220</v>
      </c>
      <c r="D7" s="51" t="s">
        <v>221</v>
      </c>
      <c r="E7" s="36"/>
      <c r="F7" s="36"/>
      <c r="G7" s="36"/>
      <c r="H7" s="257"/>
      <c r="I7" s="257"/>
      <c r="J7" s="52" t="s">
        <v>219</v>
      </c>
      <c r="K7" s="242"/>
      <c r="L7" s="243"/>
      <c r="M7" s="48" t="s">
        <v>218</v>
      </c>
      <c r="N7" s="43" t="s">
        <v>211</v>
      </c>
      <c r="O7" s="43" t="s">
        <v>211</v>
      </c>
    </row>
    <row r="8" spans="2:15" ht="15" customHeight="1">
      <c r="K8" s="53" t="s">
        <v>222</v>
      </c>
      <c r="L8" s="54" t="s">
        <v>223</v>
      </c>
      <c r="M8" s="55" t="s">
        <v>224</v>
      </c>
      <c r="N8" s="56" t="s">
        <v>225</v>
      </c>
      <c r="O8" s="57" t="s">
        <v>226</v>
      </c>
    </row>
    <row r="9" spans="2:15" ht="27" customHeight="1">
      <c r="K9" s="201" t="s">
        <v>227</v>
      </c>
      <c r="L9" s="257"/>
      <c r="M9" s="257"/>
      <c r="N9" s="257"/>
      <c r="O9" s="257"/>
    </row>
    <row r="10" spans="2:15" ht="27.75" customHeight="1">
      <c r="K10" s="202"/>
      <c r="L10" s="257"/>
      <c r="M10" s="257"/>
      <c r="N10" s="257"/>
      <c r="O10" s="257"/>
    </row>
    <row r="13" spans="2:15" ht="67.5" customHeight="1">
      <c r="I13" s="58" t="s">
        <v>207</v>
      </c>
      <c r="J13" s="59" t="s">
        <v>228</v>
      </c>
      <c r="K13" s="193" t="s">
        <v>229</v>
      </c>
      <c r="L13" s="254"/>
      <c r="M13" s="254"/>
      <c r="N13" s="254"/>
      <c r="O13" s="258"/>
    </row>
    <row r="14" spans="2:15" ht="52.5" customHeight="1">
      <c r="I14" s="60" t="s">
        <v>211</v>
      </c>
      <c r="J14" s="61" t="s">
        <v>230</v>
      </c>
      <c r="K14" s="194" t="s">
        <v>231</v>
      </c>
      <c r="L14" s="205"/>
      <c r="M14" s="205"/>
      <c r="N14" s="205"/>
      <c r="O14" s="259"/>
    </row>
    <row r="15" spans="2:15" ht="81.75" customHeight="1">
      <c r="I15" s="62" t="s">
        <v>218</v>
      </c>
      <c r="J15" s="63" t="s">
        <v>232</v>
      </c>
      <c r="K15" s="195" t="s">
        <v>233</v>
      </c>
      <c r="L15" s="260"/>
      <c r="M15" s="260"/>
      <c r="N15" s="260"/>
      <c r="O15" s="261"/>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K13:O13"/>
    <mergeCell ref="K14:O14"/>
    <mergeCell ref="K15:O15"/>
    <mergeCell ref="B1:D1"/>
    <mergeCell ref="J1:L1"/>
    <mergeCell ref="H3:H7"/>
    <mergeCell ref="I3:I7"/>
    <mergeCell ref="K3:L7"/>
    <mergeCell ref="K9:O9"/>
    <mergeCell ref="K10:O10"/>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096303-DFBC-483F-9023-3153321AFB0E}"/>
</file>

<file path=customXml/itemProps2.xml><?xml version="1.0" encoding="utf-8"?>
<ds:datastoreItem xmlns:ds="http://schemas.openxmlformats.org/officeDocument/2006/customXml" ds:itemID="{16C0F694-B7A7-4D8C-A009-4E8D872F07D4}"/>
</file>

<file path=customXml/itemProps3.xml><?xml version="1.0" encoding="utf-8"?>
<ds:datastoreItem xmlns:ds="http://schemas.openxmlformats.org/officeDocument/2006/customXml" ds:itemID="{3DDAA42D-7506-4A33-A73C-66716F83644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Control Interno</cp:lastModifiedBy>
  <cp:revision/>
  <dcterms:created xsi:type="dcterms:W3CDTF">2020-01-16T20:08:19Z</dcterms:created>
  <dcterms:modified xsi:type="dcterms:W3CDTF">2026-05-27T14:19:11Z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5400</vt:r8>
  </property>
</Properties>
</file>