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C:\Users\catiz\OneDrive\Documentos\Carolina\IDIPRON\MAPA DE RIESGOS\2026\MAPAS DE RIESGOS DE CORRUPCIÓN\Gestión de Adecuación y Mantenimiento de Bienes\"/>
    </mc:Choice>
  </mc:AlternateContent>
  <xr:revisionPtr revIDLastSave="14" documentId="13_ncr:1_{B48C4B17-9E7D-4F45-9D74-B4FA25C49E7B}" xr6:coauthVersionLast="47" xr6:coauthVersionMax="47" xr10:uidLastSave="{CB4F1771-CBF3-4CE9-B832-34FD76F29BFE}"/>
  <bookViews>
    <workbookView xWindow="-108" yWindow="-108" windowWidth="23256" windowHeight="12456" firstSheet="2" activeTab="2" xr2:uid="{00000000-000D-0000-FFFF-FFFF00000000}"/>
  </bookViews>
  <sheets>
    <sheet name="Datos" sheetId="1" state="hidden" r:id="rId1"/>
    <sheet name="CONTROL DE CAMBIOS" sheetId="5" r:id="rId2"/>
    <sheet name="Riesgo 1" sheetId="3" r:id="rId3"/>
    <sheet name="ENCUESTA DE IMPACTO R1" sheetId="4" r:id="rId4"/>
    <sheet name="Instructivo" sheetId="2"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KdggN1XUHdKfuH28DvSPKMMLgjhxLjcZ6K3szFLj++s="/>
    </ext>
  </extLst>
</workbook>
</file>

<file path=xl/calcChain.xml><?xml version="1.0" encoding="utf-8"?>
<calcChain xmlns="http://schemas.openxmlformats.org/spreadsheetml/2006/main">
  <c r="D29" i="4" l="1"/>
  <c r="D28" i="4"/>
  <c r="D27" i="4"/>
  <c r="D23" i="4"/>
  <c r="C23" i="4"/>
  <c r="Q59" i="3"/>
  <c r="Q58" i="3"/>
  <c r="Q57" i="3"/>
  <c r="Q56" i="3"/>
  <c r="Q55" i="3"/>
  <c r="Q54" i="3"/>
  <c r="Q53" i="3"/>
  <c r="R53" i="3" s="1"/>
  <c r="R56" i="3" s="1"/>
  <c r="Q52" i="3"/>
  <c r="Q51" i="3"/>
  <c r="Q50" i="3"/>
  <c r="Q49" i="3"/>
  <c r="Q48" i="3"/>
  <c r="Q47" i="3"/>
  <c r="Q46" i="3"/>
  <c r="R46" i="3" s="1"/>
  <c r="R49" i="3" s="1"/>
  <c r="Q45" i="3"/>
  <c r="Q44" i="3"/>
  <c r="Q43" i="3"/>
  <c r="Q42" i="3"/>
  <c r="Q41" i="3"/>
  <c r="Q40" i="3"/>
  <c r="Q39" i="3"/>
  <c r="R39" i="3" s="1"/>
  <c r="R42" i="3" s="1"/>
  <c r="Q38" i="3"/>
  <c r="Q37" i="3"/>
  <c r="Q36" i="3"/>
  <c r="Q35" i="3"/>
  <c r="Q34" i="3"/>
  <c r="Q33" i="3"/>
  <c r="Q32" i="3"/>
  <c r="R32" i="3" s="1"/>
  <c r="R35" i="3" s="1"/>
  <c r="Q31" i="3"/>
  <c r="Q30" i="3"/>
  <c r="Q29" i="3"/>
  <c r="Q28" i="3"/>
  <c r="Q27" i="3"/>
  <c r="Q26" i="3"/>
  <c r="Q25" i="3"/>
  <c r="R25" i="3" s="1"/>
  <c r="R28" i="3" s="1"/>
  <c r="Q24" i="3"/>
  <c r="Q23" i="3"/>
  <c r="Q22" i="3"/>
  <c r="Q21" i="3"/>
  <c r="Q20" i="3"/>
  <c r="Q19" i="3"/>
  <c r="Q18" i="3"/>
  <c r="R18" i="3" s="1"/>
  <c r="R21" i="3" s="1"/>
  <c r="G18" i="3"/>
  <c r="H18" i="3" s="1"/>
  <c r="U25" i="3" l="1"/>
  <c r="T28" i="3"/>
  <c r="T25" i="3" s="1"/>
  <c r="T42" i="3"/>
  <c r="T39" i="3" s="1"/>
  <c r="U39" i="3"/>
  <c r="T35" i="3"/>
  <c r="T32" i="3" s="1"/>
  <c r="U32" i="3"/>
  <c r="T21" i="3"/>
  <c r="T18" i="3" s="1"/>
  <c r="U18" i="3"/>
  <c r="T56" i="3"/>
  <c r="T53" i="3" s="1"/>
  <c r="U53" i="3"/>
  <c r="T49" i="3"/>
  <c r="T46" i="3" s="1"/>
  <c r="U46" i="3"/>
  <c r="V18" i="3" l="1" a="1"/>
  <c r="V18" i="3" s="1"/>
  <c r="W21" i="3" s="1"/>
  <c r="X18" i="3" s="1"/>
  <c r="Y18" i="3" s="1"/>
  <c r="Z18" i="3"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<sst xmlns="http://schemas.openxmlformats.org/spreadsheetml/2006/main" count="374" uniqueCount="222">
  <si>
    <t>PROBABILIDAD INHERENTE</t>
  </si>
  <si>
    <t>IMPACTO INHERENTE</t>
  </si>
  <si>
    <t>CONDICIONES RIESGO INHERENTE</t>
  </si>
  <si>
    <t>¿Existe un responsable asignado a la ejecución del control?</t>
  </si>
  <si>
    <t>Asignado</t>
  </si>
  <si>
    <t>No Asignado</t>
  </si>
  <si>
    <t>MUY BAJA</t>
  </si>
  <si>
    <t>MODERADO</t>
  </si>
  <si>
    <t>MUY BAJA - MODERADO</t>
  </si>
  <si>
    <t>¿El responsable tiene la autoridad y adecuada segregación de funciones en la ejecución del control?</t>
  </si>
  <si>
    <t>Adecuado</t>
  </si>
  <si>
    <t>Inadecuado</t>
  </si>
  <si>
    <t>BAJA</t>
  </si>
  <si>
    <t>MAYOR</t>
  </si>
  <si>
    <t>MUY BAJA - MAYOR</t>
  </si>
  <si>
    <t>ALTO</t>
  </si>
  <si>
    <t>¿La oportunidad en que se ejecuta el control ayuda a prevenir la mitigación del riesgo o a detectar la materialización del riesgo de manera oportuna?</t>
  </si>
  <si>
    <t>Oportuna</t>
  </si>
  <si>
    <t>Inoportuna</t>
  </si>
  <si>
    <t>MEDIA</t>
  </si>
  <si>
    <t>CATASTRÓFICO</t>
  </si>
  <si>
    <t>MUY BAJA - CATASTRÓFICO</t>
  </si>
  <si>
    <t>EXTREMO</t>
  </si>
  <si>
    <t>¿Las actividades que se desarrollan en el
control realmente buscan por si sola prevenir o detectar las causas que pueden dar origen al riesgo, Ej.: verificar, validar, cotejar, comparar, revisar, etc.?</t>
  </si>
  <si>
    <t>Prevenir</t>
  </si>
  <si>
    <t>Detectar</t>
  </si>
  <si>
    <t>No es un control</t>
  </si>
  <si>
    <t>ALTA</t>
  </si>
  <si>
    <t>BAJA - MODERADO</t>
  </si>
  <si>
    <t>¿La fuente de información que se utiliza en el desarrollo del control es información confiable que permita mitigar el riesgo?</t>
  </si>
  <si>
    <t>Confiable</t>
  </si>
  <si>
    <t>No Confiable</t>
  </si>
  <si>
    <t>MUY ALTA</t>
  </si>
  <si>
    <t>BAJA - MAYOR</t>
  </si>
  <si>
    <t>¿Las observaciones, desviaciones o diferencias identificadas como resultados de la ejecución del control son investigadas y resueltas de manera oportuna?</t>
  </si>
  <si>
    <t>Se investigan y se resuelven oportunamente</t>
  </si>
  <si>
    <t>No se investigan, ni resuelven oportunamente</t>
  </si>
  <si>
    <t>BAJA - CATASTRÓFICO</t>
  </si>
  <si>
    <t>¿Se deja evidencia o rastro de la ejecución del control que permita a cualquier tercero con la evidencia llegar a la misma conclusión?</t>
  </si>
  <si>
    <t>Completa</t>
  </si>
  <si>
    <t>Incompleta</t>
  </si>
  <si>
    <t>No existe</t>
  </si>
  <si>
    <t>Opciones de Manejo</t>
  </si>
  <si>
    <t>MEDIA - MODERADO</t>
  </si>
  <si>
    <t>MEDIA - MAYOR</t>
  </si>
  <si>
    <t>REDUCIR EL RIESGO</t>
  </si>
  <si>
    <t>MEDIA - CATASTRÓFICO</t>
  </si>
  <si>
    <t>EVITAR EL RIESGO</t>
  </si>
  <si>
    <t>ALTA - MODERADO</t>
  </si>
  <si>
    <t>ALTA - MAYOR</t>
  </si>
  <si>
    <t>RANGO DE LA EJECUCION DE CADA CONTROL</t>
  </si>
  <si>
    <t>ALTA - CATASTRÓFICO</t>
  </si>
  <si>
    <r>
      <rPr>
        <b/>
        <sz val="11"/>
        <color theme="1"/>
        <rFont val="Calibri"/>
        <family val="2"/>
      </rPr>
      <t>FUERTE</t>
    </r>
    <r>
      <rPr>
        <sz val="11"/>
        <color theme="1"/>
        <rFont val="Calibri"/>
        <family val="2"/>
      </rPr>
      <t xml:space="preserve"> (Siempre se Ejecuta)</t>
    </r>
  </si>
  <si>
    <t>MUY ALTA - MODERADO</t>
  </si>
  <si>
    <r>
      <rPr>
        <b/>
        <sz val="11"/>
        <color theme="1"/>
        <rFont val="Calibri"/>
        <family val="2"/>
      </rPr>
      <t>MODERADO</t>
    </r>
    <r>
      <rPr>
        <sz val="11"/>
        <color theme="1"/>
        <rFont val="Calibri"/>
        <family val="2"/>
      </rPr>
      <t xml:space="preserve"> (Algunas Veces)</t>
    </r>
  </si>
  <si>
    <t>¿SE MATERIALIZO EL RIESGO DURANTE EL PERIODO?</t>
  </si>
  <si>
    <t>MUY ALTA - MAYOR</t>
  </si>
  <si>
    <r>
      <rPr>
        <b/>
        <sz val="11"/>
        <color theme="1"/>
        <rFont val="Calibri"/>
        <family val="2"/>
      </rPr>
      <t>DÉBIL</t>
    </r>
    <r>
      <rPr>
        <sz val="11"/>
        <color theme="1"/>
        <rFont val="Calibri"/>
        <family val="2"/>
      </rPr>
      <t xml:space="preserve"> (No se Ejecuta)</t>
    </r>
  </si>
  <si>
    <t>SI</t>
  </si>
  <si>
    <t>MUY ALTA - CATASTRÓFICO</t>
  </si>
  <si>
    <t>NO</t>
  </si>
  <si>
    <t>CONTROLES</t>
  </si>
  <si>
    <t>DIRECTAMENTE</t>
  </si>
  <si>
    <t>NO DISMINUYE</t>
  </si>
  <si>
    <t>CONTROL DE CAMBIOS</t>
  </si>
  <si>
    <t>A continuación se presentan los cambios realizados de los riesgos en el p roceso</t>
  </si>
  <si>
    <t xml:space="preserve">FECHA </t>
  </si>
  <si>
    <t>CAMBIO REALIZADO</t>
  </si>
  <si>
    <r>
      <rPr>
        <b/>
        <sz val="11"/>
        <rFont val="Calibri"/>
        <family val="2"/>
        <scheme val="minor"/>
      </rPr>
      <t>Riesgo #1:</t>
    </r>
    <r>
      <rPr>
        <sz val="11"/>
        <rFont val="Calibri"/>
        <family val="2"/>
        <scheme val="minor"/>
      </rPr>
      <t xml:space="preserve"> Se modifica la fecha de implementación de la acción de fortalecimiento, quedando : 01/01/2026-31/12/2026</t>
    </r>
  </si>
  <si>
    <t>Se podrán incluir más filas de acuerdo a la cambios realizados</t>
  </si>
  <si>
    <t>DIRECCIONAMIENTO ESTRATÉGICO</t>
  </si>
  <si>
    <t>CÓDIGO</t>
  </si>
  <si>
    <t>E-DES-FT-020</t>
  </si>
  <si>
    <t>VERSIÓN</t>
  </si>
  <si>
    <t>03</t>
  </si>
  <si>
    <t>MAPA DE RIESGOS DE CORRUPCIÓN</t>
  </si>
  <si>
    <t>PÁGINA</t>
  </si>
  <si>
    <t xml:space="preserve">1 de 1 </t>
  </si>
  <si>
    <t>VIGENTE DESDE</t>
  </si>
  <si>
    <t>FECHA DE ACTUALIZACIÓN</t>
  </si>
  <si>
    <t>PROCESO</t>
  </si>
  <si>
    <t>GESTION DE ADECUACIÓN Y MANTENIMIENTO DE BIENES</t>
  </si>
  <si>
    <t>OBJETIVO DEL PROCESO</t>
  </si>
  <si>
    <t xml:space="preserve">Preservar las condiciones mínimas de calidad y habitabilidad de los bienes muebles e inmuebles del Instituto a través del mantenimiento preventivo y correctivo de la  infraestructura física del IDIPRON con el fin de apoyar la gestión administrativa y el cumplimiento de los objetivos estratégicos del Instituto.***		</t>
  </si>
  <si>
    <t>ALCANCE DEL PROCESO</t>
  </si>
  <si>
    <t xml:space="preserve">El proceso inicia con la identificación de necesidades de mantenimiento de la Infraestructura Física del Instituto, la ejecución de los mantenimientos, su supervisión y verificación y trermina con la  implementación de  acciones de mejora para el mantenimiento a los Bienes muebles e inmuebles, equipos y maquinaria del IDIPRON ***		</t>
  </si>
  <si>
    <t>IDENTIFICACIÓN DEL RIESGO</t>
  </si>
  <si>
    <t>VALORACIÓN DEL RIESGO</t>
  </si>
  <si>
    <t xml:space="preserve">MONITOREO </t>
  </si>
  <si>
    <t>SEGUIMIENTO Y EVALUACIÓN</t>
  </si>
  <si>
    <t>No. de Riesgo</t>
  </si>
  <si>
    <t>CAUSA</t>
  </si>
  <si>
    <t>RIESGO</t>
  </si>
  <si>
    <t>CONSECUENCIA</t>
  </si>
  <si>
    <t>ANÁLISIS DEL RIESGO</t>
  </si>
  <si>
    <t>EVALUACIÓN DEL RIESGO</t>
  </si>
  <si>
    <t>RIESGO RESIDUAL</t>
  </si>
  <si>
    <t>RIESGO INHERENTE</t>
  </si>
  <si>
    <t>RESPONSABLE DEL CONTROL
(Persona asignada para ejecutar el control. Debe tener la autoridad, competencias y conocimientos para ejecutar el control)</t>
  </si>
  <si>
    <t>PERIODICIDAD DEL CONTROL
(La periodicidad debe prevenir o detectar el riesgo de manera oportuna)</t>
  </si>
  <si>
    <t>PROPÓSITO DEL CONTROL
 (Validar, verificar, conciliar, comparar, revisar, cotejar…)
El control ayuda a mitigar las causas de los riesgos o detectar su materialización</t>
  </si>
  <si>
    <t>CÓMO SE REALIZA LA ACTIVIDAD DE CONTROL
(EL control debe indicar el cómo se realiza, de tal forma que se pueda evaluar si la fuente u origen de la información que sirve para ejecutar el control, es confiable para la mitigación del riesgo)</t>
  </si>
  <si>
    <t>CÓMO SE ACTÚA EN CASO DE OBSERVACIONES O DESVIACIONES 
(Qué se hace cuando se detectan observaciones o desviaciones como resultado de la ejecución de un control?)</t>
  </si>
  <si>
    <t>EVIDENCIA DE LA EJECUCIÓN DEL CONTROL
(El control debe dejar evidencia de su ejecución. Esta evidencia ayuda a que se pueda revisar la misma información por parte de un tercero y llegue a la misma conclusión de quien ejecutó el control)</t>
  </si>
  <si>
    <t xml:space="preserve">CARACTERISTICAS DEL CONTROL </t>
  </si>
  <si>
    <t>SÍ/NO</t>
  </si>
  <si>
    <t>Valor</t>
  </si>
  <si>
    <t>PESO DEL DISEÑO DE CADA CONTROL</t>
  </si>
  <si>
    <t>PESO DE LA EJECUCIÓN DE CADA CONTROL</t>
  </si>
  <si>
    <t>SOLIDEZ INDIVIDUAL DE CADA CONTROL</t>
  </si>
  <si>
    <t xml:space="preserve">DEBE ESTABLECER ACCIONES PARA FORTALECER EL CONTROL </t>
  </si>
  <si>
    <t>SOLIDEZ DEL CONJUNTO DE CONTROLES</t>
  </si>
  <si>
    <t>CONTROLES AYUDAN A DISMINUIR PROBABILIDAD</t>
  </si>
  <si>
    <t>PROBABILIDAD RESIDUAL</t>
  </si>
  <si>
    <t>ZONA DE RIESGO RESIDUAL</t>
  </si>
  <si>
    <t>OPCIÓN DE MANEJO</t>
  </si>
  <si>
    <t>ACCIONES DE CONTINGENCIA EN CASO DE MATERIALIZACIÓN DEL RIESGO</t>
  </si>
  <si>
    <t>ACCIONESPARA EL FORTALECIMIENTO DE LOS CONTROLES</t>
  </si>
  <si>
    <t>ZONA DE RIESGO INHERENTE</t>
  </si>
  <si>
    <t>ACCIONES A IMPLEMENTAR PARA EL FORTALECIMIENTO</t>
  </si>
  <si>
    <t>PERIODO DE EJECUCIÓN DE LAS ACCIONES A IMPLEMENTAR</t>
  </si>
  <si>
    <t>FECHA DEL MONITOREO</t>
  </si>
  <si>
    <t>REPORTE DE LA EJECUCIÓN DE LOS CONTROLES</t>
  </si>
  <si>
    <t>REPORTE DE LA EJECUCIÓN DE LAS ACCIONES PARA EL FORTALECIMENTO DEL RIESGO</t>
  </si>
  <si>
    <t>REPORTE DE LAS ACCIONES DESARROLLADAS EN CASO DE QUE SE HAYA MATERIALIZADO EL RIESGO</t>
  </si>
  <si>
    <t>OBSERVACIONES DEL MONITOREO</t>
  </si>
  <si>
    <t xml:space="preserve">OBSERVACIONES OFICINA ASESORA DE PLANEACIÓN </t>
  </si>
  <si>
    <t>OBSERVACIONES OFICINA DE          CONTROL INTERNO</t>
  </si>
  <si>
    <t>Falta de capacitación respecto a la supervisión de contratos de obra
Desactualización o inexistencia de documentos con lineamientos frente a la supervisión de contratos de obra</t>
  </si>
  <si>
    <t>Posibilidad de omisión intencional de los requisitos o actividades necesarios para la correcta supervisión de actividades de mantenimiento preventivo y/o correctivo de la infraestructura física y equipos industriales de la entidad por parte de los funcionarios o contratistas de la Gerencia de Recursos Físicos del Instituto para beneficio propio o de un tercero</t>
  </si>
  <si>
    <t>* Demoras en las labores de mantenimiento
 * Retraso en el cronograma de mantenimiento de la infraestructura del Instituto
 * Afectación de los beneficiarios de los programas de IDIPRON 
 *Sobrecosto para la entidad</t>
  </si>
  <si>
    <t>El profesional designado para la supervisión de las actividades de mantenimiento preventivo y/o correctivo de la infraestructura física y equipos industriales de la entidad</t>
  </si>
  <si>
    <t xml:space="preserve">Mensualmente </t>
  </si>
  <si>
    <t>Verificar para las actividades realizadas durante el mes que las actividades desarrolladas esten relacionadas con las reportadas en los informes semanales de intervencion</t>
  </si>
  <si>
    <t xml:space="preserve">Mediante los formatos Control de Inspección y Ejecución de Mantemimiento de Bienes e Infraestructura A-GAMB-FT-007se valida para las actividades realizadas durante el mes, que las actividades desarrolladas esten relacionadas con las reportadas en los Informes Semanales de Intervencion y que contenga los materiales utilizados, el personal involucrado y que tenga la firma de recibo a satisfacción del responsable de la UPI,  Sede Administrativa, comedores, etc, en donde se realizaron las intervenciones.
</t>
  </si>
  <si>
    <t xml:space="preserve">En caso que en la revisión se detecte que las actividades relacionadas no corresponden con las actividades desarrolladas en los informes semanales, se solicita el ajuste del formato
</t>
  </si>
  <si>
    <t xml:space="preserve">
Formatos Control de Inspección y Ejecución de Mantemimiento de Bienes e Infraestructura A-GAMB-FT-007
Acta de reunión
</t>
  </si>
  <si>
    <t>FUERTE (Siempre se Ejecuta)</t>
  </si>
  <si>
    <t xml:space="preserve">Informar al superior inmediato para que se tomen las medidas necesarias
Realizar la supervisión de los contratos de consultoría y generar las acciones de mejora que se requieran para que se de cumplimiento estricto a las obligaciones
</t>
  </si>
  <si>
    <t xml:space="preserve">El Gerente de Recursos Físicos realiza una visita aleatoria semestral para constatar que la información reportada en cuanto al avance de las actividades de mantenimiento de la infraestructura coincidan con la información reportada por los profesionales. 
</t>
  </si>
  <si>
    <t>01/01/2026-31/12/2026</t>
  </si>
  <si>
    <t xml:space="preserve">El profesional designado para la supervisión de las actividades de mantenimiento preventivo y/o correctivo de la infraestructura física y equipos industriales de la entidad revisó mensualmente  los formatos Control de Inspección y Ejecución de Mantemimiento de Bienes e Infraestructura A-GAMB-FT-007 para las actividades realizadas en los meses de enero, febrero y marzo de 2026 verificando que las actividades desarrolladas esten relacionadas con las reportadas en los informes semanales de intervencion y que  contenga los materiales utilizados, el personal involucrado y que tenga la firma de recibo a satisfacción del responsable de las UPI,  Sede Administrativa, comedores, etc, en donde se realizaron las intervenciones, como evidencia de la revisión se elabora acta. </t>
  </si>
  <si>
    <t>La acción sera evaluada e implementada en el siguiente seguimiento de ser necesario al realizar el analisis del riesgo ya que en el periodo evaluado se ha dado cumplimiento al seguimiento y control del riesgo.</t>
  </si>
  <si>
    <t xml:space="preserve">No se presentó materialización del riesgo en el presente periodo
</t>
  </si>
  <si>
    <t>No aplica</t>
  </si>
  <si>
    <t>De acuerdo con la revisión de las evidencias suministradas en el control asociado al riesgo, el proceso adjunta los formatos A-GAMB-FT-008 Plan de Manejo y Mantenimiento de Infraestructura y el formato que se relaciona en el mapa de riesgos se estable el  Formato Control de Inspección y Ejecución de Mantenimiento de Bienes e Infraestructura A-GAMB-FT-007 al cual se le hace el seguimiento mediante las actas de seguimiento adjuntas .
Acción de Fortalecimiento: 
Para este seguimiento no se cuenta con evidencias.</t>
  </si>
  <si>
    <t>CONTROL 1: De conformidad con la periodicidad de las acciones del control, se evidencia soporte del formato  A-GAMB-FT-008 PLAN DE MANEJO Y MANTENIMIENTO DE INFRAESTRUCTURA y actas de revisión del formato Control de Inspección y Ejecución de Mantenimiento de Bienes e Infraestructura de los meses de enero, febrero y marzo, no obstante, no se aportar acta del mes de abril ni tampoco se aporta los formatos  A-GAMB-FT-007, por lo que no se puede validar si la actividad se ejecutó completa.
ACCIÓN DE FORTALECIMIENTO: se observa que la periodicidad de la misma obedce desde el 1/1/2026 al 31/12/2026, por lo tanto, no aplica la evaluación de la misma.
No se ha presentado materialización del riesgo.</t>
  </si>
  <si>
    <t>No. De columnas en la matriz de riesgo que se desplaza en el eje de la probabilidad.</t>
  </si>
  <si>
    <t>PRODUCTO O REGISTRO QUE QUEDA DE LA EJECUCIÓN DE LAS ACCIONES PARA FORTALECER EL RIESGO</t>
  </si>
  <si>
    <t xml:space="preserve">Acta de reunión
</t>
  </si>
  <si>
    <t>ADECUADO</t>
  </si>
  <si>
    <t>COMPLETA</t>
  </si>
  <si>
    <t>Vr. 02; 13/03/2024</t>
  </si>
  <si>
    <t>FORMATO PARA DETERMINAR EL IMPACTO</t>
  </si>
  <si>
    <t xml:space="preserve">Nº </t>
  </si>
  <si>
    <t xml:space="preserve">PREGUNTA </t>
  </si>
  <si>
    <t>RESPUESTA</t>
  </si>
  <si>
    <t>SI EL RIESGO DE CORRUPCIÓN SE MATERIALIZA PODRÍA...</t>
  </si>
  <si>
    <t>¿Afectar al grupo de funcionarios del proceso?</t>
  </si>
  <si>
    <t>X</t>
  </si>
  <si>
    <t>¿Afectar el cumplimiento de metas y objetivos de la dependencia?</t>
  </si>
  <si>
    <t>¿Afectar el cumplimiento de misión de la Entidad?</t>
  </si>
  <si>
    <t>¿Afectar el cumplimiento de la misión del sector al que pertenece la Entidad?</t>
  </si>
  <si>
    <t>¿Generar pérdida de confianza de la Entidad, afectando su reputación?</t>
  </si>
  <si>
    <t>¿Generar pérdida de recursos económicos?</t>
  </si>
  <si>
    <t>¿Afectar la generación de los productos o la prestación de servicios?</t>
  </si>
  <si>
    <t>¿Dar lugar al detrimento de calidad de vida de la comunidad por la pérdida</t>
  </si>
  <si>
    <t>¿Generar pérdida de información de la Entidad?</t>
  </si>
  <si>
    <t>¿Generar intervención de los órganos de control, de la Fiscalía, u otro ente?</t>
  </si>
  <si>
    <t>¿Dar lugar a procesos sancionatorios?</t>
  </si>
  <si>
    <t>¿Dar lugar a procesos disciplinarios?</t>
  </si>
  <si>
    <t>¿Dar lugar a procesos fiscales?</t>
  </si>
  <si>
    <t>¿Dar lugar a procesos penales?</t>
  </si>
  <si>
    <t>¿Generar pérdida de credibilidad del sector?</t>
  </si>
  <si>
    <t>¿Ocasionar lesiones físicas o pérdida de vidas humanas?</t>
  </si>
  <si>
    <t>¿Afectar la imagen regional?</t>
  </si>
  <si>
    <t>¿Afectar la imagen nacional?</t>
  </si>
  <si>
    <t>¿Generar daño ambiental?</t>
  </si>
  <si>
    <t>TOTAL PREGUNTAS AFIRMATIVAS:                     
TOTAL PREGUNTAS NEGATIVAS:</t>
  </si>
  <si>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UNA a CINCO</t>
    </r>
    <r>
      <rPr>
        <sz val="11"/>
        <color theme="1"/>
        <rFont val="Times New Roman"/>
        <family val="1"/>
      </rPr>
      <t xml:space="preserve"> pregunta(s) genera un impacto </t>
    </r>
    <r>
      <rPr>
        <b/>
        <sz val="11"/>
        <color theme="1"/>
        <rFont val="Times New Roman"/>
        <family val="1"/>
      </rPr>
      <t>MODERADO.</t>
    </r>
  </si>
  <si>
    <r>
      <rPr>
        <sz val="11"/>
        <color theme="1"/>
        <rFont val="Noto Sans Symbols"/>
      </rPr>
      <t>·</t>
    </r>
    <r>
      <rPr>
        <sz val="7"/>
        <color theme="1"/>
        <rFont val="Times New Roman"/>
        <family val="1"/>
      </rPr>
      <t xml:space="preserve">  </t>
    </r>
    <r>
      <rPr>
        <sz val="11"/>
        <color theme="1"/>
        <rFont val="Times New Roman"/>
        <family val="1"/>
      </rPr>
      <t xml:space="preserve">Responder afirmativamente de </t>
    </r>
    <r>
      <rPr>
        <b/>
        <sz val="11"/>
        <color theme="1"/>
        <rFont val="Times New Roman"/>
        <family val="1"/>
      </rPr>
      <t>SEIS a ONCE</t>
    </r>
    <r>
      <rPr>
        <sz val="11"/>
        <color theme="1"/>
        <rFont val="Times New Roman"/>
        <family val="1"/>
      </rPr>
      <t xml:space="preserve"> preguntas genera un impacto </t>
    </r>
    <r>
      <rPr>
        <b/>
        <sz val="11"/>
        <color theme="1"/>
        <rFont val="Times New Roman"/>
        <family val="1"/>
      </rPr>
      <t>MAYOR.</t>
    </r>
  </si>
  <si>
    <r>
      <rPr>
        <sz val="11"/>
        <color theme="1"/>
        <rFont val="Noto Sans Symbols"/>
      </rPr>
      <t>·</t>
    </r>
    <r>
      <rPr>
        <sz val="7"/>
        <color theme="1"/>
        <rFont val="Times New Roman"/>
        <family val="1"/>
      </rPr>
      <t>  </t>
    </r>
    <r>
      <rPr>
        <sz val="11"/>
        <color theme="1"/>
        <rFont val="Times New Roman"/>
        <family val="1"/>
      </rPr>
      <t xml:space="preserve">Responder afirmativamente de </t>
    </r>
    <r>
      <rPr>
        <b/>
        <sz val="11"/>
        <color theme="1"/>
        <rFont val="Times New Roman"/>
        <family val="1"/>
      </rPr>
      <t>DOCE a DIECINUEVE</t>
    </r>
    <r>
      <rPr>
        <sz val="11"/>
        <color theme="1"/>
        <rFont val="Times New Roman"/>
        <family val="1"/>
      </rPr>
      <t xml:space="preserve"> preguntas genera un impacto </t>
    </r>
    <r>
      <rPr>
        <b/>
        <sz val="11"/>
        <color theme="1"/>
        <rFont val="Times New Roman"/>
        <family val="1"/>
      </rPr>
      <t>CATASTRÓFICO.</t>
    </r>
  </si>
  <si>
    <r>
      <rPr>
        <b/>
        <sz val="11"/>
        <color theme="1"/>
        <rFont val="Times New Roman"/>
        <family val="1"/>
      </rPr>
      <t xml:space="preserve">MODERADO: </t>
    </r>
    <r>
      <rPr>
        <sz val="11"/>
        <color theme="1"/>
        <rFont val="Times New Roman"/>
        <family val="1"/>
      </rPr>
      <t>Genera medianas consecuencias sobre la entidad.</t>
    </r>
  </si>
  <si>
    <r>
      <rPr>
        <b/>
        <sz val="11"/>
        <color theme="1"/>
        <rFont val="Times New Roman"/>
        <family val="1"/>
      </rPr>
      <t xml:space="preserve">MAYOR: </t>
    </r>
    <r>
      <rPr>
        <sz val="11"/>
        <color theme="1"/>
        <rFont val="Times New Roman"/>
        <family val="1"/>
      </rPr>
      <t>Genera altas consecuencias sobre la entidad.</t>
    </r>
  </si>
  <si>
    <r>
      <rPr>
        <b/>
        <sz val="11"/>
        <color theme="1"/>
        <rFont val="Times New Roman"/>
        <family val="1"/>
      </rPr>
      <t xml:space="preserve">CATASTROFICO: </t>
    </r>
    <r>
      <rPr>
        <sz val="11"/>
        <color theme="1"/>
        <rFont val="Times New Roman"/>
        <family val="1"/>
      </rPr>
      <t>Genera consecuencias desastrosas para la entidad.</t>
    </r>
  </si>
  <si>
    <t>Criterios para calificar la probabilidad de los riesgos de corrupción</t>
  </si>
  <si>
    <t>MATRIZ DE RIESGO</t>
  </si>
  <si>
    <t>NIVEL</t>
  </si>
  <si>
    <t>CONCEPTO</t>
  </si>
  <si>
    <t>FRECUENCIA</t>
  </si>
  <si>
    <t>Muy Alta</t>
  </si>
  <si>
    <t>Se espera que el evento ocurra en la mayoría de las circunstancias.</t>
  </si>
  <si>
    <t>Más de 1 vez al año.</t>
  </si>
  <si>
    <t>PROBABILIDAD</t>
  </si>
  <si>
    <t>NO APLICA PARA LOS RIESGOS DE CORRUPCIÓN</t>
  </si>
  <si>
    <t>E</t>
  </si>
  <si>
    <t>Alta</t>
  </si>
  <si>
    <t>Es viable que el evento ocurra en la mayoría de las circunstancias.</t>
  </si>
  <si>
    <t>Al menos 1 vez en el último año.</t>
  </si>
  <si>
    <t>A</t>
  </si>
  <si>
    <t>Media</t>
  </si>
  <si>
    <t>El evento podrá ocurrir en algún momento.</t>
  </si>
  <si>
    <t>Al menos 1 vez en los últimos 2 años.</t>
  </si>
  <si>
    <t>Baja</t>
  </si>
  <si>
    <t>El evento puede ocurrir en algún momento.</t>
  </si>
  <si>
    <t>Al menos 1 vez en los últimos 5 años.</t>
  </si>
  <si>
    <t>M</t>
  </si>
  <si>
    <t>Muy baja</t>
  </si>
  <si>
    <t>El evento puede ocurrir solo en circunstancias excepcionales (poco comunes o anormales)</t>
  </si>
  <si>
    <t>No se ha presentado en los últimos 5 años.</t>
  </si>
  <si>
    <t>Leve</t>
  </si>
  <si>
    <t>Menor</t>
  </si>
  <si>
    <t>Moderado</t>
  </si>
  <si>
    <t>Mayor</t>
  </si>
  <si>
    <t>Catastrofico</t>
  </si>
  <si>
    <t>IMPACTO</t>
  </si>
  <si>
    <t>EVITAR</t>
  </si>
  <si>
    <t>Después de realizar un análisis y considerar que el nivel de riesgo es demasiado alto, Se deben determinar acciones para continuar disminuyendo tanto probabilidad como el impacto</t>
  </si>
  <si>
    <t>ACEPTAR</t>
  </si>
  <si>
    <t>Después de realizar un análisis y considerar los niveles de riesgo, se determina asumir el mismo conociendo los efectos de su posible materialización</t>
  </si>
  <si>
    <t>MITIGAR</t>
  </si>
  <si>
    <t>Después de realizar un análisis y considerar los niveles de riesgo se implementan acciones para continuar disminuyendo tanto probabilidad como el impacto, mediante el fortalecimiento de controles, optimización de procesos y/o el diseño de nuevos controles.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</si>
</sst>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1">
    <font>
      <sz val="11"/>
      <color theme="1"/>
      <name val="Calibri"/>
      <scheme val="minor"/>
    </font>
    <font>
      <sz val="11"/>
      <color theme="1"/>
      <name val="Calibri"/>
      <family val="2"/>
      <scheme val="minor"/>
    </font>
    <font>
      <sz val="11"/>
      <color theme="1"/>
      <name val="Calibri"/>
      <family val="2"/>
    </font>
    <font>
      <sz val="12"/>
      <color theme="1"/>
      <name val="Times New Roman"/>
      <family val="1"/>
    </font>
    <font>
      <b/>
      <sz val="12"/>
      <color theme="1"/>
      <name val="Calibri"/>
      <family val="2"/>
    </font>
    <font>
      <sz val="11"/>
      <name val="Calibri"/>
      <family val="2"/>
    </font>
    <font>
      <b/>
      <sz val="11"/>
      <color theme="1"/>
      <name val="Calibri"/>
      <family val="2"/>
    </font>
    <font>
      <b/>
      <sz val="18"/>
      <color theme="1"/>
      <name val="Calibri"/>
      <family val="2"/>
    </font>
    <font>
      <sz val="16"/>
      <color theme="1"/>
      <name val="Calibri"/>
      <family val="2"/>
    </font>
    <font>
      <b/>
      <sz val="10"/>
      <color theme="1"/>
      <name val="Times New Roman"/>
      <family val="1"/>
    </font>
    <font>
      <b/>
      <sz val="14"/>
      <color theme="1"/>
      <name val="Times New Roman"/>
      <family val="1"/>
    </font>
    <font>
      <b/>
      <sz val="12"/>
      <color theme="1"/>
      <name val="Times New Roman"/>
      <family val="1"/>
    </font>
    <font>
      <sz val="10"/>
      <color theme="1"/>
      <name val="Times New Roman"/>
      <family val="1"/>
    </font>
    <font>
      <sz val="14"/>
      <color theme="1"/>
      <name val="Times New Roman"/>
      <family val="1"/>
    </font>
    <font>
      <b/>
      <sz val="20"/>
      <color theme="1"/>
      <name val="Times New Roman"/>
      <family val="1"/>
    </font>
    <font>
      <b/>
      <sz val="16"/>
      <color theme="1"/>
      <name val="Times New Roman"/>
      <family val="1"/>
    </font>
    <font>
      <b/>
      <sz val="11"/>
      <color theme="1"/>
      <name val="Times New Roman"/>
      <family val="1"/>
    </font>
    <font>
      <sz val="10"/>
      <color rgb="FF000000"/>
      <name val="Times New Roman"/>
      <family val="1"/>
    </font>
    <font>
      <sz val="14"/>
      <color rgb="FFFF0000"/>
      <name val="Times New Roman"/>
      <family val="1"/>
    </font>
    <font>
      <b/>
      <sz val="11"/>
      <color rgb="FF000000"/>
      <name val="&quot;Times New Roman&quot;"/>
    </font>
    <font>
      <sz val="11"/>
      <color rgb="FF000000"/>
      <name val="&quot;Times New Roman&quot;"/>
    </font>
    <font>
      <b/>
      <sz val="11"/>
      <color rgb="FFFF0000"/>
      <name val="&quot;Times New Roman&quot;"/>
    </font>
    <font>
      <sz val="11"/>
      <color theme="1"/>
      <name val="Noto Sans Symbols"/>
    </font>
    <font>
      <sz val="11"/>
      <color theme="1"/>
      <name val="Times New Roman"/>
      <family val="1"/>
    </font>
    <font>
      <sz val="7"/>
      <color theme="1"/>
      <name val="Times New Roman"/>
      <family val="1"/>
    </font>
    <font>
      <sz val="11"/>
      <color rgb="FF242424"/>
      <name val="&quot;Aptos Narrow&quot;"/>
    </font>
    <font>
      <sz val="11"/>
      <color rgb="FF000000"/>
      <name val="Times New Roman"/>
      <family val="1"/>
    </font>
    <font>
      <b/>
      <sz val="16"/>
      <color theme="1"/>
      <name val="Calibri"/>
      <family val="2"/>
      <scheme val="minor"/>
    </font>
    <font>
      <sz val="11"/>
      <name val="Calibri"/>
      <family val="2"/>
      <scheme val="minor"/>
    </font>
    <font>
      <b/>
      <sz val="11"/>
      <name val="Calibri"/>
      <family val="2"/>
      <scheme val="minor"/>
    </font>
    <font>
      <sz val="12"/>
      <color rgb="FF000000"/>
      <name val="Arial"/>
      <charset val="1"/>
    </font>
  </fonts>
  <fills count="16">
    <fill>
      <patternFill patternType="none"/>
    </fill>
    <fill>
      <patternFill patternType="gray125"/>
    </fill>
    <fill>
      <patternFill patternType="solid">
        <fgColor rgb="FFFF0000"/>
        <bgColor rgb="FFFF0000"/>
      </patternFill>
    </fill>
    <fill>
      <patternFill patternType="solid">
        <fgColor rgb="FFFFC000"/>
        <bgColor rgb="FFFFC000"/>
      </patternFill>
    </fill>
    <fill>
      <patternFill patternType="solid">
        <fgColor rgb="FFFFFF00"/>
        <bgColor rgb="FFFFFF00"/>
      </patternFill>
    </fill>
    <fill>
      <patternFill patternType="solid">
        <fgColor rgb="FF92D050"/>
        <bgColor rgb="FF92D050"/>
      </patternFill>
    </fill>
    <fill>
      <patternFill patternType="solid">
        <fgColor rgb="FF00B050"/>
        <bgColor rgb="FF00B050"/>
      </patternFill>
    </fill>
    <fill>
      <patternFill patternType="solid">
        <fgColor theme="0"/>
        <bgColor theme="0"/>
      </patternFill>
    </fill>
    <fill>
      <patternFill patternType="solid">
        <fgColor rgb="FFF7CAAC"/>
        <bgColor rgb="FFF7CAAC"/>
      </patternFill>
    </fill>
    <fill>
      <patternFill patternType="solid">
        <fgColor rgb="FFECECEC"/>
        <bgColor rgb="FFECECEC"/>
      </patternFill>
    </fill>
    <fill>
      <patternFill patternType="solid">
        <fgColor rgb="FFFFFFFF"/>
        <bgColor rgb="FFFFFFFF"/>
      </patternFill>
    </fill>
    <fill>
      <patternFill patternType="solid">
        <fgColor rgb="FFDEEAF6"/>
        <bgColor rgb="FFDEEAF6"/>
      </patternFill>
    </fill>
    <fill>
      <patternFill patternType="solid">
        <fgColor rgb="FFD8D8D8"/>
        <bgColor rgb="FFD8D8D8"/>
      </patternFill>
    </fill>
    <fill>
      <patternFill patternType="solid">
        <fgColor rgb="FFD9D9D9"/>
        <bgColor rgb="FFD9D9D9"/>
      </patternFill>
    </fill>
    <fill>
      <patternFill patternType="solid">
        <fgColor theme="5" tint="0.59999389629810485"/>
        <bgColor rgb="FFBFBFBF"/>
      </patternFill>
    </fill>
    <fill>
      <patternFill patternType="solid">
        <fgColor theme="5" tint="0.59999389629810485"/>
        <bgColor indexed="64"/>
      </patternFill>
    </fill>
  </fills>
  <borders count="78">
    <border>
      <left/>
      <right/>
      <top/>
      <bottom/>
      <diagonal/>
    </border>
    <border>
      <left/>
      <right/>
      <top/>
      <bottom style="hair">
        <color rgb="FF000000"/>
      </bottom>
      <diagonal/>
    </border>
    <border>
      <left/>
      <right/>
      <top style="hair">
        <color rgb="FF000000"/>
      </top>
      <bottom style="hair">
        <color rgb="FF000000"/>
      </bottom>
      <diagonal/>
    </border>
    <border>
      <left/>
      <right/>
      <top style="hair">
        <color rgb="FF000000"/>
      </top>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diagonal/>
    </border>
    <border>
      <left style="medium">
        <color rgb="FF000000"/>
      </left>
      <right/>
      <top style="thin">
        <color rgb="FF000000"/>
      </top>
      <bottom style="medium">
        <color rgb="FF000000"/>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top style="thin">
        <color rgb="FF000000"/>
      </top>
      <bottom style="medium">
        <color rgb="FF000000"/>
      </bottom>
      <diagonal/>
    </border>
    <border>
      <left/>
      <right/>
      <top style="medium">
        <color rgb="FF000000"/>
      </top>
      <bottom/>
      <diagonal/>
    </border>
    <border>
      <left/>
      <right style="thin">
        <color rgb="FF000000"/>
      </right>
      <top style="thin">
        <color rgb="FF000000"/>
      </top>
      <bottom style="thin">
        <color rgb="FF000000"/>
      </bottom>
      <diagonal/>
    </border>
    <border>
      <left style="medium">
        <color rgb="FF000000"/>
      </left>
      <right/>
      <top/>
      <bottom/>
      <diagonal/>
    </border>
    <border>
      <left style="thin">
        <color rgb="FF000000"/>
      </left>
      <right/>
      <top/>
      <bottom/>
      <diagonal/>
    </border>
    <border>
      <left/>
      <right/>
      <top/>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hair">
        <color rgb="FF000000"/>
      </left>
      <right style="hair">
        <color rgb="FF000000"/>
      </right>
      <top/>
      <bottom style="hair">
        <color rgb="FF000000"/>
      </bottom>
      <diagonal/>
    </border>
    <border>
      <left style="hair">
        <color rgb="FF000000"/>
      </left>
      <right style="thin">
        <color rgb="FF000000"/>
      </right>
      <top style="thin">
        <color rgb="FF000000"/>
      </top>
      <bottom/>
      <diagonal/>
    </border>
    <border>
      <left style="thin">
        <color rgb="FF000000"/>
      </left>
      <right style="thin">
        <color rgb="FF000000"/>
      </right>
      <top style="medium">
        <color rgb="FF000000"/>
      </top>
      <bottom/>
      <diagonal/>
    </border>
    <border>
      <left style="medium">
        <color rgb="FF000000"/>
      </left>
      <right/>
      <top style="thin">
        <color rgb="FF000000"/>
      </top>
      <bottom/>
      <diagonal/>
    </border>
    <border>
      <left style="hair">
        <color rgb="FF000000"/>
      </left>
      <right style="hair">
        <color rgb="FF000000"/>
      </right>
      <top style="hair">
        <color rgb="FF000000"/>
      </top>
      <bottom style="hair">
        <color rgb="FF000000"/>
      </bottom>
      <diagonal/>
    </border>
    <border>
      <left style="hair">
        <color rgb="FF000000"/>
      </left>
      <right style="thin">
        <color rgb="FF000000"/>
      </right>
      <top/>
      <bottom/>
      <diagonal/>
    </border>
    <border>
      <left style="hair">
        <color rgb="FF000000"/>
      </left>
      <right style="thin">
        <color rgb="FF000000"/>
      </right>
      <top style="hair">
        <color rgb="FF000000"/>
      </top>
      <bottom/>
      <diagonal/>
    </border>
    <border>
      <left style="thin">
        <color rgb="FF000000"/>
      </left>
      <right style="medium">
        <color rgb="FF000000"/>
      </right>
      <top/>
      <bottom style="thin">
        <color rgb="FF000000"/>
      </bottom>
      <diagonal/>
    </border>
    <border>
      <left/>
      <right/>
      <top style="hair">
        <color rgb="FF000000"/>
      </top>
      <bottom style="medium">
        <color rgb="FF000000"/>
      </bottom>
      <diagonal/>
    </border>
    <border>
      <left style="hair">
        <color rgb="FF000000"/>
      </left>
      <right style="hair">
        <color rgb="FF000000"/>
      </right>
      <top style="hair">
        <color rgb="FF000000"/>
      </top>
      <bottom style="medium">
        <color rgb="FF000000"/>
      </bottom>
      <diagonal/>
    </border>
    <border>
      <left style="hair">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bottom style="medium">
        <color rgb="FF000000"/>
      </bottom>
      <diagonal/>
    </border>
    <border>
      <left style="hair">
        <color rgb="FF000000"/>
      </left>
      <right style="thin">
        <color rgb="FF000000"/>
      </right>
      <top style="medium">
        <color rgb="FF000000"/>
      </top>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hair">
        <color rgb="FF000000"/>
      </left>
      <right style="thin">
        <color rgb="FF000000"/>
      </right>
      <top/>
      <bottom style="hair">
        <color rgb="FF000000"/>
      </bottom>
      <diagonal/>
    </border>
    <border>
      <left/>
      <right style="thin">
        <color rgb="FF000000"/>
      </right>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right/>
      <top style="medium">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bottom style="medium">
        <color rgb="FF000000"/>
      </bottom>
      <diagonal/>
    </border>
    <border>
      <left style="thin">
        <color auto="1"/>
      </left>
      <right style="thin">
        <color auto="1"/>
      </right>
      <top style="thin">
        <color rgb="FF000000"/>
      </top>
      <bottom/>
      <diagonal/>
    </border>
    <border>
      <left style="thin">
        <color auto="1"/>
      </left>
      <right style="medium">
        <color auto="1"/>
      </right>
      <top style="thin">
        <color rgb="FF000000"/>
      </top>
      <bottom/>
      <diagonal/>
    </border>
    <border>
      <left style="thin">
        <color auto="1"/>
      </left>
      <right style="medium">
        <color auto="1"/>
      </right>
      <top/>
      <bottom style="medium">
        <color rgb="FF000000"/>
      </bottom>
      <diagonal/>
    </border>
  </borders>
  <cellStyleXfs count="1">
    <xf numFmtId="0" fontId="0" fillId="0" borderId="0"/>
  </cellStyleXfs>
  <cellXfs count="259">
    <xf numFmtId="0" fontId="0" fillId="0" borderId="0" xfId="0"/>
    <xf numFmtId="0" fontId="2" fillId="0" borderId="0" xfId="0" applyFont="1"/>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0" xfId="0" applyFont="1" applyAlignment="1">
      <alignment vertical="top" wrapText="1"/>
    </xf>
    <xf numFmtId="0" fontId="2" fillId="0" borderId="0" xfId="0" applyFont="1" applyAlignment="1">
      <alignment wrapText="1"/>
    </xf>
    <xf numFmtId="0" fontId="3" fillId="0" borderId="3" xfId="0" applyFont="1" applyBorder="1" applyAlignment="1">
      <alignment horizontal="left" vertical="top" wrapText="1"/>
    </xf>
    <xf numFmtId="0" fontId="6" fillId="0" borderId="4" xfId="0" applyFont="1" applyBorder="1" applyAlignment="1">
      <alignment horizontal="center"/>
    </xf>
    <xf numFmtId="0" fontId="6" fillId="0" borderId="5" xfId="0" applyFont="1" applyBorder="1" applyAlignment="1">
      <alignment horizontal="center"/>
    </xf>
    <xf numFmtId="0" fontId="6" fillId="0" borderId="6" xfId="0" applyFont="1" applyBorder="1" applyAlignment="1">
      <alignment horizontal="center"/>
    </xf>
    <xf numFmtId="0" fontId="6" fillId="0" borderId="0" xfId="0" applyFont="1" applyAlignment="1">
      <alignment horizontal="center"/>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0" xfId="0" applyFont="1" applyAlignment="1">
      <alignment horizontal="left" vertical="center" wrapText="1"/>
    </xf>
    <xf numFmtId="0" fontId="2" fillId="2" borderId="9" xfId="0" applyFont="1" applyFill="1" applyBorder="1" applyAlignment="1">
      <alignment horizontal="left" vertical="center" wrapText="1"/>
    </xf>
    <xf numFmtId="0" fontId="2" fillId="2" borderId="9" xfId="0" applyFont="1" applyFill="1" applyBorder="1" applyAlignment="1">
      <alignment horizontal="center"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9" xfId="0" applyFont="1" applyFill="1" applyBorder="1" applyAlignment="1">
      <alignment horizontal="left" vertical="center" wrapText="1"/>
    </xf>
    <xf numFmtId="0" fontId="2" fillId="3" borderId="9" xfId="0" applyFont="1" applyFill="1" applyBorder="1" applyAlignment="1">
      <alignment horizontal="center" vertical="center"/>
    </xf>
    <xf numFmtId="0" fontId="2" fillId="4" borderId="9" xfId="0" applyFont="1" applyFill="1" applyBorder="1" applyAlignment="1">
      <alignment horizontal="left" vertical="center" wrapText="1"/>
    </xf>
    <xf numFmtId="0" fontId="2" fillId="5" borderId="9" xfId="0" applyFont="1" applyFill="1" applyBorder="1" applyAlignment="1">
      <alignment horizontal="left" vertical="center" wrapText="1"/>
    </xf>
    <xf numFmtId="0" fontId="2" fillId="4" borderId="9" xfId="0" applyFont="1" applyFill="1" applyBorder="1" applyAlignment="1">
      <alignment horizontal="center" vertical="center"/>
    </xf>
    <xf numFmtId="0" fontId="2" fillId="6" borderId="13" xfId="0" applyFont="1" applyFill="1" applyBorder="1" applyAlignment="1">
      <alignment horizontal="left"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6" borderId="9" xfId="0" applyFont="1" applyFill="1" applyBorder="1" applyAlignment="1">
      <alignment horizontal="left" vertical="center" wrapText="1"/>
    </xf>
    <xf numFmtId="0" fontId="2" fillId="6" borderId="9" xfId="0" applyFont="1" applyFill="1" applyBorder="1" applyAlignment="1">
      <alignment horizontal="center"/>
    </xf>
    <xf numFmtId="0" fontId="2" fillId="5" borderId="9" xfId="0" applyFont="1" applyFill="1" applyBorder="1" applyAlignment="1">
      <alignment horizontal="center"/>
    </xf>
    <xf numFmtId="0" fontId="2" fillId="4" borderId="9" xfId="0" applyFont="1" applyFill="1" applyBorder="1" applyAlignment="1">
      <alignment horizontal="center"/>
    </xf>
    <xf numFmtId="0" fontId="2" fillId="3" borderId="9" xfId="0" applyFont="1" applyFill="1" applyBorder="1" applyAlignment="1">
      <alignment horizontal="center"/>
    </xf>
    <xf numFmtId="0" fontId="2" fillId="2" borderId="9" xfId="0" applyFont="1" applyFill="1" applyBorder="1" applyAlignment="1">
      <alignment horizontal="center"/>
    </xf>
    <xf numFmtId="0" fontId="6" fillId="0" borderId="7" xfId="0" applyFont="1" applyBorder="1" applyAlignment="1">
      <alignment horizontal="center" vertical="center"/>
    </xf>
    <xf numFmtId="0" fontId="6" fillId="0" borderId="10" xfId="0" applyFont="1" applyBorder="1" applyAlignment="1">
      <alignment horizontal="center" vertical="center"/>
    </xf>
    <xf numFmtId="0" fontId="2" fillId="4" borderId="13" xfId="0" applyFont="1" applyFill="1" applyBorder="1" applyAlignment="1">
      <alignment horizontal="center" vertical="center"/>
    </xf>
    <xf numFmtId="0" fontId="6" fillId="0" borderId="14" xfId="0" applyFont="1" applyBorder="1" applyAlignment="1">
      <alignment horizontal="center" vertical="center"/>
    </xf>
    <xf numFmtId="0" fontId="11" fillId="7" borderId="9" xfId="0" applyFont="1" applyFill="1" applyBorder="1" applyAlignment="1">
      <alignment horizontal="center" vertical="center"/>
    </xf>
    <xf numFmtId="0" fontId="12" fillId="0" borderId="0" xfId="0" applyFont="1"/>
    <xf numFmtId="0" fontId="9" fillId="7" borderId="21" xfId="0" applyFont="1" applyFill="1" applyBorder="1" applyAlignment="1">
      <alignment horizontal="left" vertical="center"/>
    </xf>
    <xf numFmtId="0" fontId="9" fillId="7" borderId="22" xfId="0" applyFont="1" applyFill="1" applyBorder="1" applyAlignment="1">
      <alignment horizontal="center" vertical="center"/>
    </xf>
    <xf numFmtId="14" fontId="9" fillId="7" borderId="22" xfId="0" applyNumberFormat="1" applyFont="1" applyFill="1" applyBorder="1" applyAlignment="1">
      <alignment horizontal="center" vertical="center"/>
    </xf>
    <xf numFmtId="14" fontId="3" fillId="7" borderId="24" xfId="0" applyNumberFormat="1" applyFont="1" applyFill="1" applyBorder="1" applyAlignment="1">
      <alignment vertical="center"/>
    </xf>
    <xf numFmtId="0" fontId="9" fillId="7" borderId="22" xfId="0" applyFont="1" applyFill="1" applyBorder="1" applyAlignment="1">
      <alignment vertical="center"/>
    </xf>
    <xf numFmtId="0" fontId="9" fillId="7" borderId="22" xfId="0" applyFont="1" applyFill="1" applyBorder="1" applyAlignment="1">
      <alignment horizontal="left" vertical="center"/>
    </xf>
    <xf numFmtId="0" fontId="12" fillId="0" borderId="0" xfId="0" applyFont="1" applyAlignment="1">
      <alignment horizontal="left" vertical="center"/>
    </xf>
    <xf numFmtId="0" fontId="9" fillId="0" borderId="0" xfId="0" applyFont="1" applyAlignment="1">
      <alignment horizontal="center" vertical="center"/>
    </xf>
    <xf numFmtId="0" fontId="3" fillId="7" borderId="22" xfId="0" applyFont="1" applyFill="1" applyBorder="1" applyAlignment="1">
      <alignment horizontal="left" vertical="center" wrapText="1"/>
    </xf>
    <xf numFmtId="0" fontId="9" fillId="7" borderId="21" xfId="0" applyFont="1" applyFill="1" applyBorder="1" applyAlignment="1">
      <alignment horizontal="center" vertical="center"/>
    </xf>
    <xf numFmtId="0" fontId="9" fillId="0" borderId="0" xfId="0" applyFont="1" applyAlignment="1">
      <alignment horizontal="center"/>
    </xf>
    <xf numFmtId="0" fontId="9" fillId="0" borderId="0" xfId="0" applyFont="1"/>
    <xf numFmtId="0" fontId="9" fillId="0" borderId="0" xfId="0" applyFont="1" applyAlignment="1">
      <alignment horizontal="center" vertical="center" wrapText="1"/>
    </xf>
    <xf numFmtId="0" fontId="3" fillId="0" borderId="1" xfId="0" applyFont="1" applyBorder="1" applyAlignment="1">
      <alignment horizontal="left" vertical="center" wrapText="1"/>
    </xf>
    <xf numFmtId="0" fontId="9" fillId="0" borderId="42" xfId="0" applyFont="1" applyBorder="1" applyAlignment="1">
      <alignment horizontal="center" vertical="center" wrapText="1"/>
    </xf>
    <xf numFmtId="1" fontId="3" fillId="0" borderId="42" xfId="0" applyNumberFormat="1" applyFont="1" applyBorder="1" applyAlignment="1">
      <alignment horizontal="center" vertical="center"/>
    </xf>
    <xf numFmtId="0" fontId="12" fillId="0" borderId="0" xfId="0" applyFont="1" applyAlignment="1">
      <alignment horizontal="center"/>
    </xf>
    <xf numFmtId="0" fontId="3" fillId="0" borderId="2" xfId="0" applyFont="1" applyBorder="1" applyAlignment="1">
      <alignment horizontal="left" vertical="center" wrapText="1"/>
    </xf>
    <xf numFmtId="0" fontId="9" fillId="0" borderId="46" xfId="0" applyFont="1" applyBorder="1" applyAlignment="1">
      <alignment horizontal="center" vertical="center" wrapText="1"/>
    </xf>
    <xf numFmtId="1" fontId="3" fillId="0" borderId="46" xfId="0" applyNumberFormat="1" applyFont="1" applyBorder="1" applyAlignment="1">
      <alignment horizontal="center" vertical="center"/>
    </xf>
    <xf numFmtId="0" fontId="3" fillId="0" borderId="0" xfId="0" applyFont="1" applyAlignment="1">
      <alignment horizontal="left" vertical="center" wrapText="1"/>
    </xf>
    <xf numFmtId="0" fontId="3" fillId="11" borderId="9" xfId="0" applyFont="1" applyFill="1" applyBorder="1" applyAlignment="1">
      <alignment horizontal="center" vertical="center" wrapText="1"/>
    </xf>
    <xf numFmtId="0" fontId="9" fillId="0" borderId="0" xfId="0" applyFont="1" applyAlignment="1">
      <alignment horizontal="left" vertical="center" wrapText="1"/>
    </xf>
    <xf numFmtId="0" fontId="3" fillId="0" borderId="50" xfId="0" applyFont="1" applyBorder="1" applyAlignment="1">
      <alignment horizontal="left" vertical="center" wrapText="1"/>
    </xf>
    <xf numFmtId="0" fontId="9" fillId="0" borderId="51" xfId="0" applyFont="1" applyBorder="1" applyAlignment="1">
      <alignment horizontal="center" vertical="center" wrapText="1"/>
    </xf>
    <xf numFmtId="1" fontId="3" fillId="0" borderId="51" xfId="0" applyNumberFormat="1" applyFont="1" applyBorder="1" applyAlignment="1">
      <alignment horizontal="center" vertical="center"/>
    </xf>
    <xf numFmtId="0" fontId="13" fillId="0" borderId="29" xfId="0" applyFont="1" applyBorder="1" applyAlignment="1">
      <alignment horizontal="center" vertical="center" wrapText="1"/>
    </xf>
    <xf numFmtId="0" fontId="17" fillId="0" borderId="57" xfId="0" applyFont="1" applyBorder="1" applyAlignment="1">
      <alignment horizontal="center" vertical="center" wrapText="1"/>
    </xf>
    <xf numFmtId="0" fontId="13" fillId="0" borderId="40" xfId="0" applyFont="1" applyBorder="1" applyAlignment="1">
      <alignment horizontal="center" vertical="top" wrapText="1"/>
    </xf>
    <xf numFmtId="0" fontId="13" fillId="0" borderId="40" xfId="0" applyFont="1" applyBorder="1" applyAlignment="1">
      <alignment horizontal="center" vertical="center" wrapText="1"/>
    </xf>
    <xf numFmtId="0" fontId="17" fillId="0" borderId="55" xfId="0" applyFont="1" applyBorder="1" applyAlignment="1">
      <alignment horizontal="center" vertical="center" wrapText="1"/>
    </xf>
    <xf numFmtId="0" fontId="16" fillId="13" borderId="61" xfId="0" applyFont="1" applyFill="1" applyBorder="1" applyAlignment="1">
      <alignment horizontal="left" vertical="center" wrapText="1"/>
    </xf>
    <xf numFmtId="0" fontId="19" fillId="13" borderId="40" xfId="0" applyFont="1" applyFill="1" applyBorder="1"/>
    <xf numFmtId="0" fontId="19" fillId="13" borderId="9" xfId="0" applyFont="1" applyFill="1" applyBorder="1"/>
    <xf numFmtId="0" fontId="16" fillId="13" borderId="24" xfId="0" applyFont="1" applyFill="1" applyBorder="1" applyAlignment="1">
      <alignment horizontal="center" vertical="center" wrapText="1"/>
    </xf>
    <xf numFmtId="0" fontId="6" fillId="12" borderId="24" xfId="0" applyFont="1" applyFill="1" applyBorder="1" applyAlignment="1">
      <alignment horizontal="center"/>
    </xf>
    <xf numFmtId="49" fontId="11" fillId="7" borderId="9" xfId="0" applyNumberFormat="1" applyFont="1" applyFill="1" applyBorder="1" applyAlignment="1">
      <alignment horizontal="center" vertical="center"/>
    </xf>
    <xf numFmtId="164" fontId="11" fillId="7" borderId="9" xfId="0" applyNumberFormat="1" applyFont="1" applyFill="1" applyBorder="1" applyAlignment="1">
      <alignment horizontal="center" vertical="center"/>
    </xf>
    <xf numFmtId="0" fontId="25" fillId="7" borderId="0" xfId="0" applyFont="1" applyFill="1" applyAlignment="1">
      <alignment horizontal="right"/>
    </xf>
    <xf numFmtId="0" fontId="9" fillId="14" borderId="39" xfId="0" applyFont="1" applyFill="1" applyBorder="1" applyAlignment="1">
      <alignment horizontal="center" vertical="center" wrapText="1"/>
    </xf>
    <xf numFmtId="0" fontId="9" fillId="14" borderId="33" xfId="0" applyFont="1" applyFill="1" applyBorder="1" applyAlignment="1">
      <alignment horizontal="center"/>
    </xf>
    <xf numFmtId="0" fontId="9" fillId="14" borderId="9" xfId="0" applyFont="1" applyFill="1" applyBorder="1" applyAlignment="1">
      <alignment horizontal="center" vertical="center" wrapText="1"/>
    </xf>
    <xf numFmtId="0" fontId="9" fillId="14" borderId="41" xfId="0" applyFont="1" applyFill="1" applyBorder="1" applyAlignment="1">
      <alignment horizontal="center" vertical="center" wrapText="1"/>
    </xf>
    <xf numFmtId="0" fontId="2" fillId="2" borderId="27" xfId="0" applyFont="1" applyFill="1" applyBorder="1" applyAlignment="1">
      <alignment horizontal="left" vertical="center" wrapText="1"/>
    </xf>
    <xf numFmtId="0" fontId="2" fillId="3" borderId="31" xfId="0" applyFont="1" applyFill="1" applyBorder="1" applyAlignment="1">
      <alignment horizontal="left" vertical="center" wrapText="1"/>
    </xf>
    <xf numFmtId="0" fontId="2" fillId="4" borderId="31" xfId="0" applyFont="1" applyFill="1" applyBorder="1" applyAlignment="1">
      <alignment horizontal="left" vertical="center" wrapText="1"/>
    </xf>
    <xf numFmtId="0" fontId="2" fillId="5" borderId="31" xfId="0" applyFont="1" applyFill="1" applyBorder="1" applyAlignment="1">
      <alignment horizontal="left" vertical="center" wrapText="1"/>
    </xf>
    <xf numFmtId="0" fontId="2" fillId="2" borderId="27" xfId="0" applyFont="1" applyFill="1" applyBorder="1" applyAlignment="1">
      <alignment horizontal="center" vertical="center"/>
    </xf>
    <xf numFmtId="0" fontId="2" fillId="3" borderId="31"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35" xfId="0" applyFont="1" applyFill="1" applyBorder="1" applyAlignment="1">
      <alignment horizontal="center" vertical="center"/>
    </xf>
    <xf numFmtId="14" fontId="9" fillId="7" borderId="35" xfId="0" applyNumberFormat="1" applyFont="1" applyFill="1" applyBorder="1" applyAlignment="1">
      <alignment horizontal="center" vertical="center"/>
    </xf>
    <xf numFmtId="0" fontId="9" fillId="7" borderId="68" xfId="0" applyFont="1" applyFill="1" applyBorder="1" applyAlignment="1">
      <alignment horizontal="center" vertical="center"/>
    </xf>
    <xf numFmtId="0" fontId="9" fillId="14" borderId="37" xfId="0" applyFont="1" applyFill="1" applyBorder="1" applyAlignment="1">
      <alignment horizontal="center" vertical="center" wrapText="1"/>
    </xf>
    <xf numFmtId="0" fontId="9" fillId="14" borderId="37" xfId="0" applyFont="1" applyFill="1" applyBorder="1" applyAlignment="1">
      <alignment horizontal="center" vertical="center"/>
    </xf>
    <xf numFmtId="0" fontId="11" fillId="14" borderId="40" xfId="0" applyFont="1" applyFill="1" applyBorder="1" applyAlignment="1">
      <alignment horizontal="center" vertical="center" wrapText="1"/>
    </xf>
    <xf numFmtId="0" fontId="9" fillId="14" borderId="40" xfId="0" applyFont="1" applyFill="1" applyBorder="1" applyAlignment="1">
      <alignment horizontal="center" vertical="center" wrapText="1"/>
    </xf>
    <xf numFmtId="0" fontId="9" fillId="14" borderId="49" xfId="0" applyFont="1" applyFill="1" applyBorder="1" applyAlignment="1">
      <alignment horizontal="center" vertical="center" wrapText="1"/>
    </xf>
    <xf numFmtId="0" fontId="13" fillId="0" borderId="37" xfId="0" applyFont="1" applyBorder="1" applyAlignment="1">
      <alignment horizontal="center" vertical="top" wrapText="1"/>
    </xf>
    <xf numFmtId="0" fontId="13" fillId="0" borderId="37" xfId="0" applyFont="1" applyBorder="1" applyAlignment="1">
      <alignment horizontal="center" vertical="center" wrapText="1"/>
    </xf>
    <xf numFmtId="0" fontId="17" fillId="0" borderId="39" xfId="0" applyFont="1" applyBorder="1" applyAlignment="1">
      <alignment horizontal="center" vertical="center" wrapText="1"/>
    </xf>
    <xf numFmtId="0" fontId="16" fillId="13" borderId="69" xfId="0" applyFont="1" applyFill="1" applyBorder="1" applyAlignment="1">
      <alignment horizontal="left" vertical="center" wrapText="1"/>
    </xf>
    <xf numFmtId="0" fontId="16" fillId="13" borderId="69" xfId="0" applyFont="1" applyFill="1" applyBorder="1" applyAlignment="1">
      <alignment horizontal="center" vertical="center" wrapText="1"/>
    </xf>
    <xf numFmtId="0" fontId="20" fillId="0" borderId="36" xfId="0" applyFont="1" applyBorder="1"/>
    <xf numFmtId="0" fontId="19" fillId="0" borderId="36" xfId="0" applyFont="1" applyBorder="1" applyAlignment="1">
      <alignment horizontal="center"/>
    </xf>
    <xf numFmtId="0" fontId="21" fillId="0" borderId="36" xfId="0" applyFont="1" applyBorder="1" applyAlignment="1">
      <alignment horizontal="center"/>
    </xf>
    <xf numFmtId="0" fontId="1" fillId="0" borderId="0" xfId="0" applyFont="1"/>
    <xf numFmtId="0" fontId="9" fillId="8" borderId="29" xfId="0" applyFont="1" applyFill="1" applyBorder="1" applyAlignment="1">
      <alignment horizontal="center" vertical="center" wrapText="1"/>
    </xf>
    <xf numFmtId="14" fontId="28" fillId="0" borderId="70" xfId="0" applyNumberFormat="1" applyFont="1" applyBorder="1" applyAlignment="1">
      <alignment horizontal="center" vertical="center" wrapText="1"/>
    </xf>
    <xf numFmtId="0" fontId="28" fillId="0" borderId="71" xfId="0" applyFont="1" applyBorder="1" applyAlignment="1">
      <alignment horizontal="justify" vertical="center"/>
    </xf>
    <xf numFmtId="0" fontId="0" fillId="0" borderId="71" xfId="0" applyBorder="1"/>
    <xf numFmtId="0" fontId="0" fillId="0" borderId="71" xfId="0" applyBorder="1" applyAlignment="1">
      <alignment horizontal="justify" vertical="center"/>
    </xf>
    <xf numFmtId="0" fontId="9" fillId="14" borderId="29" xfId="0" applyFont="1" applyFill="1" applyBorder="1" applyAlignment="1">
      <alignment horizontal="center" vertical="center"/>
    </xf>
    <xf numFmtId="1" fontId="15" fillId="0" borderId="43" xfId="0" applyNumberFormat="1" applyFont="1" applyBorder="1" applyAlignment="1">
      <alignment horizontal="center" vertical="center" wrapText="1"/>
    </xf>
    <xf numFmtId="0" fontId="16" fillId="0" borderId="29" xfId="0" applyFont="1" applyBorder="1" applyAlignment="1">
      <alignment horizontal="center" vertical="top" wrapText="1"/>
    </xf>
    <xf numFmtId="0" fontId="10" fillId="0" borderId="48" xfId="0" applyFont="1" applyBorder="1" applyAlignment="1">
      <alignment horizontal="center" vertical="center" wrapText="1"/>
    </xf>
    <xf numFmtId="1" fontId="15" fillId="0" borderId="56" xfId="0" applyNumberFormat="1" applyFont="1" applyBorder="1" applyAlignment="1">
      <alignment horizontal="center" vertical="center" wrapText="1"/>
    </xf>
    <xf numFmtId="0" fontId="11" fillId="0" borderId="44" xfId="0" applyFont="1" applyBorder="1" applyAlignment="1">
      <alignment horizontal="center" vertical="center" wrapText="1"/>
    </xf>
    <xf numFmtId="0" fontId="15" fillId="9" borderId="44" xfId="0" applyFont="1" applyFill="1" applyBorder="1" applyAlignment="1">
      <alignment horizontal="center" vertical="center"/>
    </xf>
    <xf numFmtId="0" fontId="10" fillId="9" borderId="29" xfId="0" applyFont="1" applyFill="1" applyBorder="1" applyAlignment="1">
      <alignment horizontal="center" vertical="center" wrapText="1"/>
    </xf>
    <xf numFmtId="0" fontId="11" fillId="0" borderId="29" xfId="0" applyFont="1" applyBorder="1" applyAlignment="1">
      <alignment horizontal="center" vertical="center" wrapText="1"/>
    </xf>
    <xf numFmtId="0" fontId="9" fillId="14" borderId="29" xfId="0" applyFont="1" applyFill="1" applyBorder="1" applyAlignment="1">
      <alignment horizontal="center" vertical="center" wrapText="1"/>
    </xf>
    <xf numFmtId="0" fontId="9" fillId="14" borderId="4" xfId="0" applyFont="1" applyFill="1" applyBorder="1" applyAlignment="1">
      <alignment horizontal="center" vertical="center"/>
    </xf>
    <xf numFmtId="0" fontId="9" fillId="14" borderId="28" xfId="0" applyFont="1" applyFill="1" applyBorder="1" applyAlignment="1">
      <alignment horizontal="center" vertical="center" wrapText="1"/>
    </xf>
    <xf numFmtId="0" fontId="9" fillId="14" borderId="32" xfId="0" applyFont="1" applyFill="1" applyBorder="1" applyAlignment="1">
      <alignment horizontal="center" vertical="center" wrapText="1"/>
    </xf>
    <xf numFmtId="0" fontId="9" fillId="0" borderId="29" xfId="0" applyFont="1" applyBorder="1" applyAlignment="1">
      <alignment horizontal="center" vertical="center" wrapText="1"/>
    </xf>
    <xf numFmtId="0" fontId="11" fillId="7" borderId="29" xfId="0" applyFont="1" applyFill="1" applyBorder="1" applyAlignment="1">
      <alignment horizontal="center" vertical="top"/>
    </xf>
    <xf numFmtId="0" fontId="5" fillId="0" borderId="37" xfId="0" applyFont="1" applyBorder="1" applyAlignment="1">
      <alignment horizontal="center" vertical="top"/>
    </xf>
    <xf numFmtId="0" fontId="5" fillId="0" borderId="53" xfId="0" applyFont="1" applyBorder="1" applyAlignment="1">
      <alignment horizontal="center" vertical="top"/>
    </xf>
    <xf numFmtId="0" fontId="13" fillId="0" borderId="37" xfId="0" applyFont="1" applyBorder="1" applyAlignment="1">
      <alignment horizontal="center" vertical="center" wrapText="1"/>
    </xf>
    <xf numFmtId="0" fontId="13" fillId="0" borderId="37" xfId="0" applyFont="1" applyBorder="1" applyAlignment="1">
      <alignment horizontal="left" vertical="center" wrapText="1"/>
    </xf>
    <xf numFmtId="0" fontId="13" fillId="0" borderId="29" xfId="0" applyFont="1" applyBorder="1" applyAlignment="1">
      <alignment horizontal="left" vertical="center" wrapText="1"/>
    </xf>
    <xf numFmtId="0" fontId="13" fillId="0" borderId="30" xfId="0" applyFont="1" applyBorder="1" applyAlignment="1">
      <alignment horizontal="left" vertical="center" wrapText="1"/>
    </xf>
    <xf numFmtId="0" fontId="9" fillId="14" borderId="30" xfId="0" applyFont="1" applyFill="1" applyBorder="1" applyAlignment="1">
      <alignment horizontal="center" vertical="center" wrapText="1"/>
    </xf>
    <xf numFmtId="0" fontId="9" fillId="15" borderId="31" xfId="0" applyFont="1" applyFill="1" applyBorder="1" applyAlignment="1">
      <alignment horizontal="center"/>
    </xf>
    <xf numFmtId="0" fontId="9" fillId="14" borderId="34" xfId="0" applyFont="1" applyFill="1" applyBorder="1" applyAlignment="1">
      <alignment horizontal="center"/>
    </xf>
    <xf numFmtId="0" fontId="14" fillId="0" borderId="28" xfId="0" applyFont="1" applyBorder="1" applyAlignment="1">
      <alignment horizontal="center" vertical="top" wrapText="1"/>
    </xf>
    <xf numFmtId="0" fontId="13" fillId="0" borderId="38" xfId="0" applyFont="1" applyBorder="1" applyAlignment="1">
      <alignment horizontal="left" vertical="center" wrapText="1"/>
    </xf>
    <xf numFmtId="0" fontId="13" fillId="0" borderId="29" xfId="0" applyFont="1" applyBorder="1" applyAlignment="1">
      <alignment horizontal="center" vertical="center" wrapText="1"/>
    </xf>
    <xf numFmtId="0" fontId="9" fillId="12" borderId="30" xfId="0" applyFont="1" applyFill="1" applyBorder="1" applyAlignment="1">
      <alignment horizontal="left" vertical="center" wrapText="1"/>
    </xf>
    <xf numFmtId="0" fontId="13" fillId="0" borderId="30" xfId="0" applyFont="1" applyBorder="1" applyAlignment="1">
      <alignment horizontal="center" vertical="center" wrapText="1"/>
    </xf>
    <xf numFmtId="0" fontId="9" fillId="14" borderId="37" xfId="0" applyFont="1" applyFill="1" applyBorder="1" applyAlignment="1">
      <alignment horizontal="center" vertical="center" wrapText="1"/>
    </xf>
    <xf numFmtId="0" fontId="15" fillId="0" borderId="44" xfId="0" applyFont="1" applyBorder="1" applyAlignment="1">
      <alignment horizontal="center" vertical="center" wrapText="1"/>
    </xf>
    <xf numFmtId="0" fontId="9" fillId="0" borderId="66" xfId="0" applyFont="1" applyBorder="1" applyAlignment="1">
      <alignment horizontal="center" vertical="top" wrapText="1"/>
    </xf>
    <xf numFmtId="0" fontId="9" fillId="0" borderId="29" xfId="0" applyFont="1" applyBorder="1" applyAlignment="1">
      <alignment horizontal="center" vertical="top" wrapText="1"/>
    </xf>
    <xf numFmtId="0" fontId="18" fillId="0" borderId="29" xfId="0" applyFont="1" applyBorder="1" applyAlignment="1">
      <alignment horizontal="left" vertical="center" wrapText="1"/>
    </xf>
    <xf numFmtId="0" fontId="17" fillId="0" borderId="44" xfId="0" applyFont="1" applyBorder="1" applyAlignment="1">
      <alignment horizontal="center" vertical="center" wrapText="1"/>
    </xf>
    <xf numFmtId="0" fontId="12" fillId="0" borderId="58" xfId="0" applyFont="1" applyBorder="1" applyAlignment="1">
      <alignment horizontal="center" vertical="center" wrapText="1"/>
    </xf>
    <xf numFmtId="0" fontId="17" fillId="0" borderId="57" xfId="0" applyFont="1" applyBorder="1" applyAlignment="1">
      <alignment horizontal="center" vertical="center" wrapText="1"/>
    </xf>
    <xf numFmtId="49" fontId="17" fillId="0" borderId="30" xfId="0" applyNumberFormat="1" applyFont="1" applyBorder="1" applyAlignment="1">
      <alignment horizontal="center" vertical="center" wrapText="1"/>
    </xf>
    <xf numFmtId="14" fontId="12" fillId="0" borderId="57" xfId="0" applyNumberFormat="1" applyFont="1" applyBorder="1" applyAlignment="1">
      <alignment horizontal="center" vertical="center"/>
    </xf>
    <xf numFmtId="0" fontId="26" fillId="0" borderId="75" xfId="0" applyFont="1" applyBorder="1" applyAlignment="1" applyProtection="1">
      <alignment horizontal="left" vertical="center" wrapText="1"/>
      <protection locked="0"/>
    </xf>
    <xf numFmtId="0" fontId="26" fillId="0" borderId="72" xfId="0" applyFont="1" applyBorder="1" applyAlignment="1" applyProtection="1">
      <alignment horizontal="left" vertical="center" wrapText="1"/>
      <protection locked="0"/>
    </xf>
    <xf numFmtId="0" fontId="26" fillId="0" borderId="74" xfId="0" applyFont="1" applyBorder="1" applyAlignment="1" applyProtection="1">
      <alignment horizontal="left" vertical="center" wrapText="1"/>
      <protection locked="0"/>
    </xf>
    <xf numFmtId="0" fontId="12" fillId="0" borderId="75" xfId="0" applyFont="1" applyBorder="1" applyAlignment="1" applyProtection="1">
      <alignment horizontal="center" vertical="center" wrapText="1"/>
      <protection locked="0"/>
    </xf>
    <xf numFmtId="0" fontId="12" fillId="0" borderId="72" xfId="0" applyFont="1" applyBorder="1" applyAlignment="1" applyProtection="1">
      <alignment horizontal="center" vertical="center" wrapText="1"/>
      <protection locked="0"/>
    </xf>
    <xf numFmtId="0" fontId="12" fillId="0" borderId="74" xfId="0" applyFont="1" applyBorder="1" applyAlignment="1" applyProtection="1">
      <alignment horizontal="center" vertical="center" wrapText="1"/>
      <protection locked="0"/>
    </xf>
    <xf numFmtId="0" fontId="12" fillId="0" borderId="76" xfId="0" applyFont="1" applyBorder="1" applyAlignment="1" applyProtection="1">
      <alignment horizontal="center" vertical="center" wrapText="1"/>
      <protection locked="0"/>
    </xf>
    <xf numFmtId="0" fontId="12" fillId="0" borderId="73" xfId="0" applyFont="1" applyBorder="1" applyAlignment="1" applyProtection="1">
      <alignment horizontal="center" vertical="center" wrapText="1"/>
      <protection locked="0"/>
    </xf>
    <xf numFmtId="0" fontId="12" fillId="0" borderId="77" xfId="0" applyFont="1" applyBorder="1" applyAlignment="1" applyProtection="1">
      <alignment horizontal="center" vertical="center" wrapText="1"/>
      <protection locked="0"/>
    </xf>
    <xf numFmtId="0" fontId="30" fillId="0" borderId="28" xfId="0" applyFont="1" applyBorder="1" applyAlignment="1">
      <alignment horizontal="center" vertical="center" wrapText="1"/>
    </xf>
    <xf numFmtId="0" fontId="18" fillId="0" borderId="58" xfId="0" applyFont="1" applyBorder="1" applyAlignment="1">
      <alignment horizontal="center" vertical="center" wrapText="1"/>
    </xf>
    <xf numFmtId="0" fontId="13" fillId="0" borderId="30" xfId="0" applyFont="1" applyBorder="1" applyAlignment="1">
      <alignment horizontal="center" vertical="top" wrapText="1"/>
    </xf>
    <xf numFmtId="0" fontId="12" fillId="0" borderId="45" xfId="0" applyFont="1" applyBorder="1" applyAlignment="1">
      <alignment horizontal="center" vertical="top"/>
    </xf>
    <xf numFmtId="0" fontId="15" fillId="11" borderId="29" xfId="0" applyFont="1" applyFill="1" applyBorder="1" applyAlignment="1">
      <alignment horizontal="center" vertical="top" wrapText="1"/>
    </xf>
    <xf numFmtId="0" fontId="13" fillId="10" borderId="29" xfId="0" applyFont="1" applyFill="1" applyBorder="1" applyAlignment="1">
      <alignment horizontal="left" vertical="center" wrapText="1"/>
    </xf>
    <xf numFmtId="0" fontId="18" fillId="0" borderId="57" xfId="0" applyFont="1" applyBorder="1" applyAlignment="1">
      <alignment horizontal="left" vertical="center" wrapText="1"/>
    </xf>
    <xf numFmtId="0" fontId="13" fillId="0" borderId="57" xfId="0" applyFont="1" applyBorder="1" applyAlignment="1">
      <alignment horizontal="left" vertical="center" wrapText="1"/>
    </xf>
    <xf numFmtId="0" fontId="13" fillId="0" borderId="58" xfId="0" applyFont="1" applyBorder="1" applyAlignment="1">
      <alignment horizontal="center" vertical="center" wrapText="1"/>
    </xf>
    <xf numFmtId="14" fontId="23" fillId="0" borderId="70" xfId="0" applyNumberFormat="1" applyFont="1" applyBorder="1" applyAlignment="1" applyProtection="1">
      <alignment horizontal="center" vertical="center" wrapText="1"/>
      <protection locked="0"/>
    </xf>
    <xf numFmtId="14" fontId="23" fillId="0" borderId="72" xfId="0" applyNumberFormat="1" applyFont="1" applyBorder="1" applyAlignment="1" applyProtection="1">
      <alignment horizontal="center" vertical="center" wrapText="1"/>
      <protection locked="0"/>
    </xf>
    <xf numFmtId="14" fontId="23" fillId="0" borderId="74" xfId="0" applyNumberFormat="1" applyFont="1" applyBorder="1" applyAlignment="1" applyProtection="1">
      <alignment horizontal="center" vertical="center" wrapText="1"/>
      <protection locked="0"/>
    </xf>
    <xf numFmtId="0" fontId="13" fillId="0" borderId="29" xfId="0" applyFont="1" applyBorder="1" applyAlignment="1">
      <alignment horizontal="left" vertical="top" wrapText="1"/>
    </xf>
    <xf numFmtId="0" fontId="11" fillId="8" borderId="23" xfId="0" applyFont="1" applyFill="1" applyBorder="1" applyAlignment="1">
      <alignment horizontal="center" vertical="center"/>
    </xf>
    <xf numFmtId="0" fontId="13" fillId="7" borderId="23" xfId="0" applyFont="1" applyFill="1" applyBorder="1" applyAlignment="1">
      <alignment horizontal="left" vertical="center" wrapText="1"/>
    </xf>
    <xf numFmtId="0" fontId="16" fillId="0" borderId="29" xfId="0" applyFont="1" applyBorder="1" applyAlignment="1">
      <alignment horizontal="center" vertical="center" wrapText="1"/>
    </xf>
    <xf numFmtId="0" fontId="9" fillId="15" borderId="32" xfId="0" applyFont="1" applyFill="1" applyBorder="1" applyAlignment="1">
      <alignment horizontal="center"/>
    </xf>
    <xf numFmtId="0" fontId="9" fillId="14" borderId="27" xfId="0" applyFont="1" applyFill="1" applyBorder="1" applyAlignment="1">
      <alignment horizontal="center"/>
    </xf>
    <xf numFmtId="0" fontId="13" fillId="0" borderId="38" xfId="0" applyFont="1" applyBorder="1" applyAlignment="1">
      <alignment horizontal="center" vertical="center" wrapText="1"/>
    </xf>
    <xf numFmtId="0" fontId="13" fillId="0" borderId="49" xfId="0" applyFont="1" applyBorder="1" applyAlignment="1">
      <alignment horizontal="center" vertical="center" wrapText="1"/>
    </xf>
    <xf numFmtId="0" fontId="9" fillId="12" borderId="49" xfId="0" applyFont="1" applyFill="1" applyBorder="1" applyAlignment="1">
      <alignment horizontal="left" vertical="center" wrapText="1"/>
    </xf>
    <xf numFmtId="0" fontId="13" fillId="0" borderId="54" xfId="0" applyFont="1" applyBorder="1" applyAlignment="1">
      <alignment horizontal="center" vertical="center" wrapText="1"/>
    </xf>
    <xf numFmtId="0" fontId="9" fillId="7" borderId="4" xfId="0" applyFont="1" applyFill="1" applyBorder="1" applyAlignment="1">
      <alignment horizontal="center" vertical="center"/>
    </xf>
    <xf numFmtId="0" fontId="10" fillId="7" borderId="4" xfId="0" applyFont="1" applyFill="1" applyBorder="1" applyAlignment="1">
      <alignment horizontal="center" vertical="center"/>
    </xf>
    <xf numFmtId="0" fontId="11" fillId="7" borderId="33" xfId="0" applyFont="1" applyFill="1" applyBorder="1" applyAlignment="1">
      <alignment horizontal="center" vertical="center"/>
    </xf>
    <xf numFmtId="0" fontId="11" fillId="8" borderId="23" xfId="0" applyFont="1" applyFill="1" applyBorder="1" applyAlignment="1">
      <alignment horizontal="center" vertical="center" wrapText="1"/>
    </xf>
    <xf numFmtId="0" fontId="11" fillId="7" borderId="23" xfId="0" applyFont="1" applyFill="1" applyBorder="1" applyAlignment="1">
      <alignment horizontal="center" vertical="center"/>
    </xf>
    <xf numFmtId="0" fontId="27" fillId="0" borderId="0" xfId="0" applyFont="1" applyAlignment="1">
      <alignment horizontal="center"/>
    </xf>
    <xf numFmtId="0" fontId="23" fillId="12" borderId="23" xfId="0" applyFont="1" applyFill="1" applyBorder="1" applyAlignment="1">
      <alignment horizontal="left"/>
    </xf>
    <xf numFmtId="0" fontId="23" fillId="12" borderId="67" xfId="0" applyFont="1" applyFill="1" applyBorder="1" applyAlignment="1">
      <alignment horizontal="left"/>
    </xf>
    <xf numFmtId="0" fontId="16" fillId="13" borderId="23" xfId="0" applyFont="1" applyFill="1" applyBorder="1" applyAlignment="1">
      <alignment horizontal="center" vertical="center" wrapText="1"/>
    </xf>
    <xf numFmtId="0" fontId="16" fillId="13" borderId="5" xfId="0" applyFont="1" applyFill="1" applyBorder="1" applyAlignment="1">
      <alignment horizontal="left" vertical="center" wrapText="1"/>
    </xf>
    <xf numFmtId="0" fontId="16" fillId="13" borderId="27" xfId="0" applyFont="1" applyFill="1" applyBorder="1" applyAlignment="1">
      <alignment horizontal="center" vertical="center" wrapText="1"/>
    </xf>
    <xf numFmtId="0" fontId="22" fillId="13" borderId="32" xfId="0" applyFont="1" applyFill="1" applyBorder="1" applyAlignment="1">
      <alignment horizontal="left" vertical="center" wrapText="1"/>
    </xf>
    <xf numFmtId="0" fontId="22" fillId="13" borderId="32" xfId="0" applyFont="1" applyFill="1" applyBorder="1" applyAlignment="1">
      <alignment horizontal="left" vertical="top" wrapText="1"/>
    </xf>
    <xf numFmtId="0" fontId="22" fillId="13" borderId="64" xfId="0" applyFont="1" applyFill="1" applyBorder="1" applyAlignment="1">
      <alignment horizontal="left" vertical="top" wrapText="1"/>
    </xf>
    <xf numFmtId="0" fontId="2" fillId="0" borderId="63" xfId="0" applyFont="1" applyBorder="1" applyAlignment="1">
      <alignment horizontal="left" vertical="center" wrapText="1"/>
    </xf>
    <xf numFmtId="0" fontId="2" fillId="0" borderId="33" xfId="0" applyFont="1" applyBorder="1" applyAlignment="1">
      <alignment horizontal="left" vertical="center" wrapText="1"/>
    </xf>
    <xf numFmtId="0" fontId="2" fillId="0" borderId="17" xfId="0" applyFont="1" applyBorder="1" applyAlignment="1">
      <alignment horizontal="left" vertical="center" wrapText="1"/>
    </xf>
    <xf numFmtId="0" fontId="4" fillId="0" borderId="68" xfId="0" applyFont="1" applyBorder="1" applyAlignment="1">
      <alignment horizontal="center" wrapText="1"/>
    </xf>
    <xf numFmtId="0" fontId="4" fillId="0" borderId="0" xfId="0" applyFont="1" applyAlignment="1">
      <alignment horizontal="center" wrapText="1"/>
    </xf>
    <xf numFmtId="0" fontId="2" fillId="0" borderId="0" xfId="0" applyFont="1" applyAlignment="1">
      <alignment horizontal="center" vertical="center" wrapText="1"/>
    </xf>
    <xf numFmtId="0" fontId="7" fillId="0" borderId="0" xfId="0" applyFont="1" applyAlignment="1">
      <alignment horizontal="center" vertical="center" textRotation="90"/>
    </xf>
    <xf numFmtId="0" fontId="8" fillId="0" borderId="64" xfId="0" applyFont="1" applyBorder="1" applyAlignment="1">
      <alignment horizontal="center" vertical="center" wrapText="1"/>
    </xf>
    <xf numFmtId="0" fontId="7" fillId="0" borderId="0" xfId="0" applyFont="1" applyAlignment="1">
      <alignment horizontal="center" vertical="center"/>
    </xf>
    <xf numFmtId="0" fontId="2" fillId="0" borderId="0" xfId="0" applyFont="1" applyAlignment="1">
      <alignment horizontal="center"/>
    </xf>
    <xf numFmtId="0" fontId="5" fillId="0" borderId="6" xfId="0" applyFont="1" applyBorder="1" applyAlignment="1"/>
    <xf numFmtId="0" fontId="5" fillId="0" borderId="18" xfId="0" applyFont="1" applyBorder="1" applyAlignment="1"/>
    <xf numFmtId="0" fontId="5" fillId="0" borderId="33" xfId="0" applyFont="1" applyBorder="1" applyAlignment="1"/>
    <xf numFmtId="0" fontId="5" fillId="0" borderId="19" xfId="0" applyFont="1" applyBorder="1" applyAlignment="1"/>
    <xf numFmtId="0" fontId="5" fillId="0" borderId="20" xfId="0" applyFont="1" applyBorder="1" applyAlignment="1"/>
    <xf numFmtId="0" fontId="5" fillId="0" borderId="61" xfId="0" applyFont="1" applyBorder="1" applyAlignment="1"/>
    <xf numFmtId="0" fontId="5" fillId="0" borderId="67" xfId="0" applyFont="1" applyBorder="1" applyAlignment="1"/>
    <xf numFmtId="0" fontId="5" fillId="0" borderId="68" xfId="0" applyFont="1" applyBorder="1" applyAlignment="1"/>
    <xf numFmtId="0" fontId="5" fillId="0" borderId="69" xfId="0" applyFont="1" applyBorder="1" applyAlignment="1"/>
    <xf numFmtId="0" fontId="5" fillId="0" borderId="25" xfId="0" applyFont="1" applyBorder="1" applyAlignment="1"/>
    <xf numFmtId="0" fontId="5" fillId="0" borderId="26" xfId="0" applyFont="1" applyBorder="1" applyAlignment="1"/>
    <xf numFmtId="0" fontId="5" fillId="15" borderId="63" xfId="0" applyFont="1" applyFill="1" applyBorder="1" applyAlignment="1"/>
    <xf numFmtId="0" fontId="5" fillId="15" borderId="8" xfId="0" applyFont="1" applyFill="1" applyBorder="1" applyAlignment="1"/>
    <xf numFmtId="0" fontId="5" fillId="15" borderId="18" xfId="0" applyFont="1" applyFill="1" applyBorder="1" applyAlignment="1"/>
    <xf numFmtId="0" fontId="5" fillId="15" borderId="6" xfId="0" applyFont="1" applyFill="1" applyBorder="1" applyAlignment="1"/>
    <xf numFmtId="0" fontId="5" fillId="15" borderId="33" xfId="0" applyFont="1" applyFill="1" applyBorder="1" applyAlignment="1"/>
    <xf numFmtId="0" fontId="5" fillId="15" borderId="19" xfId="0" applyFont="1" applyFill="1" applyBorder="1" applyAlignment="1"/>
    <xf numFmtId="0" fontId="5" fillId="15" borderId="11" xfId="0" applyFont="1" applyFill="1" applyBorder="1" applyAlignment="1"/>
    <xf numFmtId="0" fontId="5" fillId="15" borderId="20" xfId="0" applyFont="1" applyFill="1" applyBorder="1" applyAlignment="1"/>
    <xf numFmtId="0" fontId="0" fillId="15" borderId="0" xfId="0" applyFill="1" applyAlignment="1"/>
    <xf numFmtId="0" fontId="5" fillId="15" borderId="61" xfId="0" applyFont="1" applyFill="1" applyBorder="1" applyAlignment="1"/>
    <xf numFmtId="0" fontId="5" fillId="15" borderId="39" xfId="0" applyFont="1" applyFill="1" applyBorder="1" applyAlignment="1"/>
    <xf numFmtId="0" fontId="5" fillId="15" borderId="37" xfId="0" applyFont="1" applyFill="1" applyBorder="1" applyAlignment="1"/>
    <xf numFmtId="0" fontId="5" fillId="15" borderId="38" xfId="0" applyFont="1" applyFill="1" applyBorder="1" applyAlignment="1"/>
    <xf numFmtId="0" fontId="5" fillId="15" borderId="35" xfId="0" applyFont="1" applyFill="1" applyBorder="1" applyAlignment="1"/>
    <xf numFmtId="0" fontId="5" fillId="15" borderId="36" xfId="0" applyFont="1" applyFill="1" applyBorder="1" applyAlignment="1"/>
    <xf numFmtId="0" fontId="5" fillId="15" borderId="67" xfId="0" applyFont="1" applyFill="1" applyBorder="1" applyAlignment="1"/>
    <xf numFmtId="0" fontId="5" fillId="15" borderId="68" xfId="0" applyFont="1" applyFill="1" applyBorder="1" applyAlignment="1"/>
    <xf numFmtId="0" fontId="5" fillId="15" borderId="69" xfId="0" applyFont="1" applyFill="1" applyBorder="1" applyAlignment="1"/>
    <xf numFmtId="0" fontId="5" fillId="15" borderId="40" xfId="0" applyFont="1" applyFill="1" applyBorder="1" applyAlignment="1"/>
    <xf numFmtId="0" fontId="5" fillId="0" borderId="39" xfId="0" applyFont="1" applyBorder="1" applyAlignment="1"/>
    <xf numFmtId="0" fontId="5" fillId="0" borderId="37" xfId="0" applyFont="1" applyBorder="1" applyAlignment="1"/>
    <xf numFmtId="0" fontId="5" fillId="0" borderId="12" xfId="0" applyFont="1" applyBorder="1" applyAlignment="1"/>
    <xf numFmtId="0" fontId="5" fillId="0" borderId="47" xfId="0" applyFont="1" applyBorder="1" applyAlignment="1"/>
    <xf numFmtId="0" fontId="5" fillId="0" borderId="40" xfId="0" applyFont="1" applyBorder="1" applyAlignment="1"/>
    <xf numFmtId="0" fontId="5" fillId="0" borderId="38" xfId="0" applyFont="1" applyBorder="1" applyAlignment="1"/>
    <xf numFmtId="0" fontId="5" fillId="0" borderId="52" xfId="0" applyFont="1" applyBorder="1" applyAlignment="1"/>
    <xf numFmtId="0" fontId="5" fillId="0" borderId="53" xfId="0" applyFont="1" applyBorder="1" applyAlignment="1"/>
    <xf numFmtId="0" fontId="5" fillId="0" borderId="55" xfId="0" applyFont="1" applyBorder="1" applyAlignment="1"/>
    <xf numFmtId="0" fontId="5" fillId="0" borderId="49" xfId="0" applyFont="1" applyBorder="1" applyAlignment="1"/>
    <xf numFmtId="0" fontId="5" fillId="0" borderId="59" xfId="0" applyFont="1" applyBorder="1" applyAlignment="1"/>
    <xf numFmtId="0" fontId="5" fillId="0" borderId="54" xfId="0" applyFont="1" applyBorder="1" applyAlignment="1"/>
    <xf numFmtId="0" fontId="5" fillId="0" borderId="60" xfId="0" applyFont="1" applyBorder="1" applyAlignment="1"/>
    <xf numFmtId="0" fontId="5" fillId="0" borderId="62" xfId="0" applyFont="1" applyBorder="1" applyAlignment="1"/>
    <xf numFmtId="0" fontId="5" fillId="0" borderId="63" xfId="0" applyFont="1" applyBorder="1" applyAlignment="1"/>
    <xf numFmtId="0" fontId="5" fillId="0" borderId="65" xfId="0" applyFont="1" applyBorder="1" applyAlignment="1"/>
    <xf numFmtId="0" fontId="5" fillId="0" borderId="66" xfId="0" applyFont="1" applyBorder="1" applyAlignment="1"/>
    <xf numFmtId="0" fontId="0" fillId="0" borderId="0" xfId="0" applyAlignment="1"/>
    <xf numFmtId="0" fontId="5" fillId="0" borderId="21" xfId="0" applyFont="1" applyBorder="1" applyAlignment="1"/>
    <xf numFmtId="0" fontId="5" fillId="0" borderId="16" xfId="0" applyFont="1" applyBorder="1" applyAlignment="1"/>
    <xf numFmtId="0" fontId="5" fillId="0" borderId="36" xfId="0" applyFont="1" applyBorder="1" applyAlignment="1"/>
    <xf numFmtId="0" fontId="5" fillId="0" borderId="8" xfId="0" applyFont="1" applyBorder="1" applyAlignment="1"/>
    <xf numFmtId="0" fontId="5" fillId="0" borderId="11" xfId="0" applyFont="1" applyBorder="1" applyAlignment="1"/>
    <xf numFmtId="0" fontId="5" fillId="0" borderId="17" xfId="0" applyFont="1" applyBorder="1" applyAlignment="1"/>
    <xf numFmtId="0" fontId="5" fillId="0" borderId="15" xfId="0" applyFont="1" applyBorder="1" applyAlignment="1"/>
  </cellXfs>
  <cellStyles count="1">
    <cellStyle name="Normal" xfId="0" builtinId="0"/>
  </cellStyles>
  <dxfs count="6">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
      <fill>
        <patternFill patternType="solid">
          <fgColor rgb="FFFFFF00"/>
          <bgColor rgb="FFFFFF00"/>
        </patternFill>
      </fill>
    </dxf>
    <dxf>
      <fill>
        <patternFill patternType="solid">
          <fgColor rgb="FFEC6114"/>
          <bgColor rgb="FFEC6114"/>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295275</xdr:colOff>
      <xdr:row>0</xdr:row>
      <xdr:rowOff>57150</xdr:rowOff>
    </xdr:from>
    <xdr:ext cx="1057275" cy="1200150"/>
    <xdr:pic>
      <xdr:nvPicPr>
        <xdr:cNvPr id="2" name="image1.jp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7</xdr:col>
      <xdr:colOff>114300</xdr:colOff>
      <xdr:row>2</xdr:row>
      <xdr:rowOff>200025</xdr:rowOff>
    </xdr:from>
    <xdr:ext cx="276225" cy="971550"/>
    <xdr:sp macro="" textlink="">
      <xdr:nvSpPr>
        <xdr:cNvPr id="3" name="Shape 3">
          <a:extLst>
            <a:ext uri="{FF2B5EF4-FFF2-40B4-BE49-F238E27FC236}">
              <a16:creationId xmlns:a16="http://schemas.microsoft.com/office/drawing/2014/main" id="{00000000-0008-0000-0100-000003000000}"/>
            </a:ext>
          </a:extLst>
        </xdr:cNvPr>
        <xdr:cNvSpPr/>
      </xdr:nvSpPr>
      <xdr:spPr>
        <a:xfrm>
          <a:off x="5212650" y="3298988"/>
          <a:ext cx="266700" cy="962025"/>
        </a:xfrm>
        <a:prstGeom prst="up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oneCellAnchor>
    <xdr:from>
      <xdr:col>10</xdr:col>
      <xdr:colOff>571500</xdr:colOff>
      <xdr:row>9</xdr:row>
      <xdr:rowOff>38100</xdr:rowOff>
    </xdr:from>
    <xdr:ext cx="3171825" cy="266700"/>
    <xdr:sp macro="" textlink="">
      <xdr:nvSpPr>
        <xdr:cNvPr id="4" name="Shape 4">
          <a:extLst>
            <a:ext uri="{FF2B5EF4-FFF2-40B4-BE49-F238E27FC236}">
              <a16:creationId xmlns:a16="http://schemas.microsoft.com/office/drawing/2014/main" id="{00000000-0008-0000-0100-000004000000}"/>
            </a:ext>
          </a:extLst>
        </xdr:cNvPr>
        <xdr:cNvSpPr/>
      </xdr:nvSpPr>
      <xdr:spPr>
        <a:xfrm>
          <a:off x="3769613" y="3656175"/>
          <a:ext cx="3152775" cy="247650"/>
        </a:xfrm>
        <a:prstGeom prst="rightArrow">
          <a:avLst>
            <a:gd name="adj1" fmla="val 50000"/>
            <a:gd name="adj2" fmla="val 50000"/>
          </a:avLst>
        </a:prstGeom>
        <a:solidFill>
          <a:schemeClr val="dk1"/>
        </a:solidFill>
        <a:ln w="12700" cap="flat" cmpd="sng">
          <a:solidFill>
            <a:schemeClr val="dk1"/>
          </a:solidFill>
          <a:prstDash val="solid"/>
          <a:miter lim="800000"/>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endParaRPr sz="1100"/>
        </a:p>
      </xdr:txBody>
    </xdr: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1000"/>
  <sheetViews>
    <sheetView workbookViewId="0"/>
  </sheetViews>
  <sheetFormatPr defaultColWidth="14.42578125" defaultRowHeight="15" customHeight="1"/>
  <cols>
    <col min="1" max="1" width="30.7109375" customWidth="1"/>
    <col min="2" max="2" width="23" customWidth="1"/>
    <col min="3" max="3" width="11.42578125" customWidth="1"/>
    <col min="4" max="4" width="31" customWidth="1"/>
    <col min="5" max="8" width="11.42578125" customWidth="1"/>
    <col min="9" max="9" width="68.5703125" customWidth="1"/>
    <col min="10" max="12" width="17.140625" customWidth="1"/>
    <col min="13" max="26" width="11.42578125" customWidth="1"/>
  </cols>
  <sheetData>
    <row r="2" spans="1:12" ht="15.6">
      <c r="A2" s="1" t="s">
        <v>0</v>
      </c>
      <c r="B2" s="1" t="s">
        <v>1</v>
      </c>
      <c r="D2" s="1" t="s">
        <v>2</v>
      </c>
      <c r="I2" s="2" t="s">
        <v>3</v>
      </c>
      <c r="J2" s="1" t="s">
        <v>4</v>
      </c>
      <c r="K2" s="1" t="s">
        <v>5</v>
      </c>
    </row>
    <row r="3" spans="1:12" ht="31.15">
      <c r="A3" s="1" t="s">
        <v>6</v>
      </c>
      <c r="B3" s="1" t="s">
        <v>7</v>
      </c>
      <c r="D3" s="1" t="s">
        <v>8</v>
      </c>
      <c r="E3" s="1" t="s">
        <v>7</v>
      </c>
      <c r="I3" s="3" t="s">
        <v>9</v>
      </c>
      <c r="J3" s="1" t="s">
        <v>10</v>
      </c>
      <c r="K3" s="1" t="s">
        <v>11</v>
      </c>
    </row>
    <row r="4" spans="1:12" ht="31.15">
      <c r="A4" s="1" t="s">
        <v>12</v>
      </c>
      <c r="B4" s="1" t="s">
        <v>13</v>
      </c>
      <c r="D4" s="1" t="s">
        <v>14</v>
      </c>
      <c r="E4" s="1" t="s">
        <v>15</v>
      </c>
      <c r="I4" s="4" t="s">
        <v>16</v>
      </c>
      <c r="J4" s="1" t="s">
        <v>17</v>
      </c>
      <c r="K4" s="1" t="s">
        <v>18</v>
      </c>
    </row>
    <row r="5" spans="1:12" ht="62.45">
      <c r="A5" s="1" t="s">
        <v>19</v>
      </c>
      <c r="B5" s="1" t="s">
        <v>20</v>
      </c>
      <c r="D5" s="1" t="s">
        <v>21</v>
      </c>
      <c r="E5" s="1" t="s">
        <v>22</v>
      </c>
      <c r="I5" s="3" t="s">
        <v>23</v>
      </c>
      <c r="J5" s="1" t="s">
        <v>24</v>
      </c>
      <c r="K5" s="1" t="s">
        <v>25</v>
      </c>
      <c r="L5" s="1" t="s">
        <v>26</v>
      </c>
    </row>
    <row r="6" spans="1:12" ht="31.15">
      <c r="A6" s="1" t="s">
        <v>27</v>
      </c>
      <c r="D6" s="1" t="s">
        <v>28</v>
      </c>
      <c r="E6" s="1" t="s">
        <v>7</v>
      </c>
      <c r="I6" s="3" t="s">
        <v>29</v>
      </c>
      <c r="J6" s="1" t="s">
        <v>30</v>
      </c>
      <c r="K6" s="1" t="s">
        <v>31</v>
      </c>
    </row>
    <row r="7" spans="1:12" ht="46.9">
      <c r="A7" s="1" t="s">
        <v>32</v>
      </c>
      <c r="D7" s="1" t="s">
        <v>33</v>
      </c>
      <c r="E7" s="1" t="s">
        <v>15</v>
      </c>
      <c r="I7" s="3" t="s">
        <v>34</v>
      </c>
      <c r="J7" s="5" t="s">
        <v>35</v>
      </c>
      <c r="K7" s="5" t="s">
        <v>36</v>
      </c>
    </row>
    <row r="8" spans="1:12" ht="31.15">
      <c r="D8" s="1" t="s">
        <v>37</v>
      </c>
      <c r="E8" s="1" t="s">
        <v>22</v>
      </c>
      <c r="I8" s="6" t="s">
        <v>38</v>
      </c>
      <c r="J8" s="1" t="s">
        <v>39</v>
      </c>
      <c r="K8" s="1" t="s">
        <v>40</v>
      </c>
      <c r="L8" s="1" t="s">
        <v>41</v>
      </c>
    </row>
    <row r="9" spans="1:12" ht="14.45">
      <c r="A9" s="1" t="s">
        <v>42</v>
      </c>
      <c r="D9" s="1" t="s">
        <v>43</v>
      </c>
      <c r="E9" s="1" t="s">
        <v>7</v>
      </c>
    </row>
    <row r="10" spans="1:12" ht="14.45">
      <c r="D10" s="1" t="s">
        <v>44</v>
      </c>
      <c r="E10" s="1" t="s">
        <v>15</v>
      </c>
    </row>
    <row r="11" spans="1:12" ht="14.45">
      <c r="A11" s="1" t="s">
        <v>45</v>
      </c>
      <c r="D11" s="1" t="s">
        <v>46</v>
      </c>
      <c r="E11" s="1" t="s">
        <v>22</v>
      </c>
    </row>
    <row r="12" spans="1:12" ht="14.45">
      <c r="A12" s="1" t="s">
        <v>47</v>
      </c>
      <c r="D12" s="1" t="s">
        <v>48</v>
      </c>
      <c r="E12" s="1" t="s">
        <v>15</v>
      </c>
    </row>
    <row r="13" spans="1:12" ht="14.45">
      <c r="D13" s="1" t="s">
        <v>49</v>
      </c>
      <c r="E13" s="1" t="s">
        <v>15</v>
      </c>
      <c r="I13" s="1" t="s">
        <v>50</v>
      </c>
    </row>
    <row r="14" spans="1:12" ht="14.45">
      <c r="D14" s="1" t="s">
        <v>51</v>
      </c>
      <c r="E14" s="1" t="s">
        <v>22</v>
      </c>
      <c r="I14" s="1" t="s">
        <v>52</v>
      </c>
    </row>
    <row r="15" spans="1:12" ht="14.45">
      <c r="D15" s="1" t="s">
        <v>53</v>
      </c>
      <c r="E15" s="1" t="s">
        <v>15</v>
      </c>
      <c r="I15" s="1" t="s">
        <v>54</v>
      </c>
    </row>
    <row r="16" spans="1:12" ht="14.45">
      <c r="A16" s="1" t="s">
        <v>55</v>
      </c>
      <c r="D16" s="1" t="s">
        <v>56</v>
      </c>
      <c r="E16" s="1" t="s">
        <v>15</v>
      </c>
      <c r="I16" s="1" t="s">
        <v>57</v>
      </c>
    </row>
    <row r="17" spans="1:9" ht="14.45">
      <c r="A17" s="1" t="s">
        <v>58</v>
      </c>
      <c r="D17" s="1" t="s">
        <v>59</v>
      </c>
      <c r="E17" s="1" t="s">
        <v>22</v>
      </c>
    </row>
    <row r="18" spans="1:9" ht="14.45">
      <c r="A18" s="1" t="s">
        <v>60</v>
      </c>
      <c r="I18" s="1" t="s">
        <v>61</v>
      </c>
    </row>
    <row r="19" spans="1:9" ht="14.45">
      <c r="I19" s="1" t="s">
        <v>62</v>
      </c>
    </row>
    <row r="20" spans="1:9" ht="14.45">
      <c r="I20" s="1" t="s">
        <v>63</v>
      </c>
    </row>
    <row r="21" spans="1:9" ht="15.75" customHeight="1"/>
    <row r="22" spans="1:9" ht="15.75" customHeight="1"/>
    <row r="23" spans="1:9" ht="15.75" customHeight="1"/>
    <row r="24" spans="1:9" ht="15.75" customHeight="1"/>
    <row r="25" spans="1:9" ht="15.75" customHeight="1"/>
    <row r="26" spans="1:9" ht="15.75" customHeight="1"/>
    <row r="27" spans="1:9" ht="15.75" customHeight="1"/>
    <row r="28" spans="1:9" ht="15.75" customHeight="1"/>
    <row r="29" spans="1:9" ht="15.75" customHeight="1"/>
    <row r="30" spans="1:9" ht="15.75" customHeight="1"/>
    <row r="31" spans="1:9" ht="15.75" customHeight="1"/>
    <row r="32" spans="1:9"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C6B96A-1CBB-4D9F-8311-2B4E3E2FA9FB}">
  <sheetPr>
    <tabColor rgb="FF00B050"/>
  </sheetPr>
  <dimension ref="A1:B13"/>
  <sheetViews>
    <sheetView workbookViewId="0">
      <selection activeCell="E13" sqref="E13"/>
    </sheetView>
  </sheetViews>
  <sheetFormatPr defaultColWidth="11.42578125" defaultRowHeight="14.45"/>
  <cols>
    <col min="1" max="1" width="27.5703125" customWidth="1"/>
    <col min="2" max="2" width="50.5703125" customWidth="1"/>
  </cols>
  <sheetData>
    <row r="1" spans="1:2" ht="21">
      <c r="A1" s="185" t="s">
        <v>64</v>
      </c>
      <c r="B1" s="185"/>
    </row>
    <row r="3" spans="1:2">
      <c r="A3" t="s">
        <v>65</v>
      </c>
    </row>
    <row r="5" spans="1:2">
      <c r="A5" s="105" t="s">
        <v>66</v>
      </c>
      <c r="B5" s="105" t="s">
        <v>67</v>
      </c>
    </row>
    <row r="6" spans="1:2" ht="43.15">
      <c r="A6" s="106">
        <v>46061</v>
      </c>
      <c r="B6" s="107" t="s">
        <v>68</v>
      </c>
    </row>
    <row r="7" spans="1:2">
      <c r="A7" s="108"/>
      <c r="B7" s="109"/>
    </row>
    <row r="8" spans="1:2">
      <c r="A8" s="108"/>
      <c r="B8" s="109"/>
    </row>
    <row r="9" spans="1:2">
      <c r="A9" s="108"/>
      <c r="B9" s="109"/>
    </row>
    <row r="10" spans="1:2">
      <c r="A10" s="108"/>
      <c r="B10" s="109"/>
    </row>
    <row r="11" spans="1:2">
      <c r="A11" s="108"/>
      <c r="B11" s="109"/>
    </row>
    <row r="13" spans="1:2">
      <c r="A13" s="104" t="s">
        <v>69</v>
      </c>
    </row>
  </sheetData>
  <mergeCells count="1">
    <mergeCell ref="A1:B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Q995"/>
  <sheetViews>
    <sheetView showGridLines="0" tabSelected="1" topLeftCell="AK21" zoomScale="70" zoomScaleNormal="70" workbookViewId="0">
      <selection activeCell="AN18" sqref="AN18:AN24"/>
    </sheetView>
  </sheetViews>
  <sheetFormatPr defaultColWidth="14.42578125" defaultRowHeight="15" customHeight="1"/>
  <cols>
    <col min="1" max="1" width="9.42578125" customWidth="1"/>
    <col min="2" max="4" width="32.5703125" customWidth="1"/>
    <col min="5" max="6" width="20.85546875" customWidth="1"/>
    <col min="7" max="7" width="20.85546875" hidden="1" customWidth="1"/>
    <col min="8" max="8" width="25.42578125" customWidth="1"/>
    <col min="9" max="9" width="46.28515625" customWidth="1"/>
    <col min="10" max="14" width="41.28515625" customWidth="1"/>
    <col min="15" max="15" width="53.7109375" customWidth="1"/>
    <col min="16" max="16" width="24.5703125" customWidth="1"/>
    <col min="17" max="17" width="11.42578125" customWidth="1"/>
    <col min="18" max="20" width="24.5703125" customWidth="1"/>
    <col min="21" max="21" width="19.7109375" customWidth="1"/>
    <col min="22" max="24" width="25.140625" customWidth="1"/>
    <col min="25" max="25" width="25.140625" hidden="1" customWidth="1"/>
    <col min="26" max="26" width="25.140625" customWidth="1"/>
    <col min="27" max="27" width="16.5703125" customWidth="1"/>
    <col min="28" max="29" width="33.42578125" customWidth="1"/>
    <col min="30" max="30" width="38.5703125" customWidth="1"/>
    <col min="31" max="31" width="34.28515625" customWidth="1"/>
    <col min="32" max="32" width="1.7109375" customWidth="1"/>
    <col min="33" max="35" width="33.42578125" customWidth="1"/>
    <col min="36" max="36" width="40.28515625" customWidth="1"/>
    <col min="37" max="37" width="34.85546875" customWidth="1"/>
    <col min="38" max="38" width="3.7109375" customWidth="1"/>
    <col min="39" max="39" width="42.5703125" customWidth="1"/>
    <col min="40" max="40" width="50.28515625" customWidth="1"/>
    <col min="41" max="43" width="11.42578125" customWidth="1"/>
  </cols>
  <sheetData>
    <row r="1" spans="1:43" ht="27" customHeight="1">
      <c r="A1" s="180"/>
      <c r="B1" s="204"/>
      <c r="C1" s="181" t="s">
        <v>70</v>
      </c>
      <c r="D1" s="205"/>
      <c r="E1" s="205"/>
      <c r="F1" s="205"/>
      <c r="G1" s="205"/>
      <c r="H1" s="205"/>
      <c r="I1" s="205"/>
      <c r="J1" s="205"/>
      <c r="K1" s="205"/>
      <c r="L1" s="205"/>
      <c r="M1" s="205"/>
      <c r="N1" s="205"/>
      <c r="O1" s="205"/>
      <c r="P1" s="205"/>
      <c r="Q1" s="205"/>
      <c r="R1" s="205"/>
      <c r="S1" s="205"/>
      <c r="T1" s="205"/>
      <c r="U1" s="205"/>
      <c r="V1" s="205"/>
      <c r="W1" s="205"/>
      <c r="X1" s="205"/>
      <c r="Y1" s="205"/>
      <c r="Z1" s="205"/>
      <c r="AA1" s="205"/>
      <c r="AB1" s="205"/>
      <c r="AC1" s="205"/>
      <c r="AD1" s="205"/>
      <c r="AE1" s="205"/>
      <c r="AF1" s="205"/>
      <c r="AG1" s="205"/>
      <c r="AH1" s="205"/>
      <c r="AI1" s="205"/>
      <c r="AJ1" s="204"/>
      <c r="AK1" s="182" t="s">
        <v>71</v>
      </c>
      <c r="AL1" s="206"/>
      <c r="AM1" s="207"/>
      <c r="AN1" s="36" t="s">
        <v>72</v>
      </c>
      <c r="AO1" s="37"/>
      <c r="AP1" s="37"/>
      <c r="AQ1" s="37"/>
    </row>
    <row r="2" spans="1:43" ht="27" customHeight="1">
      <c r="A2" s="208"/>
      <c r="B2" s="209"/>
      <c r="C2" s="210"/>
      <c r="D2" s="211"/>
      <c r="E2" s="211"/>
      <c r="F2" s="211"/>
      <c r="G2" s="211"/>
      <c r="H2" s="211"/>
      <c r="I2" s="211"/>
      <c r="J2" s="211"/>
      <c r="K2" s="211"/>
      <c r="L2" s="211"/>
      <c r="M2" s="211"/>
      <c r="N2" s="211"/>
      <c r="O2" s="211"/>
      <c r="P2" s="211"/>
      <c r="Q2" s="211"/>
      <c r="R2" s="211"/>
      <c r="S2" s="211"/>
      <c r="T2" s="211"/>
      <c r="U2" s="211"/>
      <c r="V2" s="211"/>
      <c r="W2" s="211"/>
      <c r="X2" s="211"/>
      <c r="Y2" s="211"/>
      <c r="Z2" s="211"/>
      <c r="AA2" s="211"/>
      <c r="AB2" s="211"/>
      <c r="AC2" s="211"/>
      <c r="AD2" s="211"/>
      <c r="AE2" s="211"/>
      <c r="AF2" s="211"/>
      <c r="AG2" s="211"/>
      <c r="AH2" s="211"/>
      <c r="AI2" s="211"/>
      <c r="AJ2" s="212"/>
      <c r="AK2" s="182" t="s">
        <v>73</v>
      </c>
      <c r="AL2" s="206"/>
      <c r="AM2" s="207"/>
      <c r="AN2" s="74" t="s">
        <v>74</v>
      </c>
      <c r="AO2" s="37"/>
      <c r="AP2" s="37"/>
      <c r="AQ2" s="37"/>
    </row>
    <row r="3" spans="1:43" ht="27" customHeight="1">
      <c r="A3" s="208"/>
      <c r="B3" s="209"/>
      <c r="C3" s="181" t="s">
        <v>75</v>
      </c>
      <c r="D3" s="205"/>
      <c r="E3" s="205"/>
      <c r="F3" s="205"/>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5"/>
      <c r="AG3" s="205"/>
      <c r="AH3" s="205"/>
      <c r="AI3" s="205"/>
      <c r="AJ3" s="204"/>
      <c r="AK3" s="182" t="s">
        <v>76</v>
      </c>
      <c r="AL3" s="206"/>
      <c r="AM3" s="207"/>
      <c r="AN3" s="36" t="s">
        <v>77</v>
      </c>
      <c r="AO3" s="37"/>
      <c r="AP3" s="37"/>
      <c r="AQ3" s="37"/>
    </row>
    <row r="4" spans="1:43" ht="27" customHeight="1">
      <c r="A4" s="210"/>
      <c r="B4" s="212"/>
      <c r="C4" s="210"/>
      <c r="D4" s="211"/>
      <c r="E4" s="211"/>
      <c r="F4" s="211"/>
      <c r="G4" s="211"/>
      <c r="H4" s="211"/>
      <c r="I4" s="211"/>
      <c r="J4" s="211"/>
      <c r="K4" s="211"/>
      <c r="L4" s="211"/>
      <c r="M4" s="211"/>
      <c r="N4" s="211"/>
      <c r="O4" s="211"/>
      <c r="P4" s="211"/>
      <c r="Q4" s="211"/>
      <c r="R4" s="211"/>
      <c r="S4" s="211"/>
      <c r="T4" s="211"/>
      <c r="U4" s="211"/>
      <c r="V4" s="211"/>
      <c r="W4" s="211"/>
      <c r="X4" s="211"/>
      <c r="Y4" s="211"/>
      <c r="Z4" s="211"/>
      <c r="AA4" s="211"/>
      <c r="AB4" s="211"/>
      <c r="AC4" s="211"/>
      <c r="AD4" s="211"/>
      <c r="AE4" s="211"/>
      <c r="AF4" s="211"/>
      <c r="AG4" s="211"/>
      <c r="AH4" s="211"/>
      <c r="AI4" s="211"/>
      <c r="AJ4" s="212"/>
      <c r="AK4" s="182" t="s">
        <v>78</v>
      </c>
      <c r="AL4" s="206"/>
      <c r="AM4" s="207"/>
      <c r="AN4" s="75">
        <v>45677</v>
      </c>
      <c r="AO4" s="37"/>
      <c r="AP4" s="37"/>
      <c r="AQ4" s="37"/>
    </row>
    <row r="5" spans="1:43" ht="27" customHeight="1">
      <c r="A5" s="38"/>
      <c r="B5" s="39"/>
      <c r="C5" s="39"/>
      <c r="D5" s="39"/>
      <c r="E5" s="39"/>
      <c r="F5" s="39"/>
      <c r="G5" s="39"/>
      <c r="H5" s="39"/>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40"/>
      <c r="AK5" s="87"/>
      <c r="AL5" s="37"/>
      <c r="AM5" s="37"/>
      <c r="AN5" s="37"/>
      <c r="AO5" s="37"/>
      <c r="AP5" s="37"/>
      <c r="AQ5" s="37"/>
    </row>
    <row r="6" spans="1:43" ht="36" customHeight="1">
      <c r="A6" s="183" t="s">
        <v>79</v>
      </c>
      <c r="B6" s="213"/>
      <c r="C6" s="41">
        <v>45617</v>
      </c>
      <c r="D6" s="42"/>
      <c r="E6" s="39"/>
      <c r="F6" s="39"/>
      <c r="G6" s="39"/>
      <c r="H6" s="39"/>
      <c r="I6" s="39"/>
      <c r="J6" s="39"/>
      <c r="K6" s="39"/>
      <c r="L6" s="39"/>
      <c r="M6" s="39"/>
      <c r="N6" s="39"/>
      <c r="O6" s="39"/>
      <c r="P6" s="39"/>
      <c r="Q6" s="39"/>
      <c r="R6" s="39"/>
      <c r="S6" s="39"/>
      <c r="T6" s="39"/>
      <c r="U6" s="39"/>
      <c r="V6" s="39"/>
      <c r="W6" s="39"/>
      <c r="X6" s="39"/>
      <c r="Y6" s="39"/>
      <c r="Z6" s="39"/>
      <c r="AA6" s="39"/>
      <c r="AB6" s="39"/>
      <c r="AC6" s="39"/>
      <c r="AD6" s="39"/>
      <c r="AE6" s="39"/>
      <c r="AF6" s="39"/>
      <c r="AG6" s="39"/>
      <c r="AH6" s="39"/>
      <c r="AI6" s="39"/>
      <c r="AJ6" s="40"/>
      <c r="AK6" s="39"/>
      <c r="AL6" s="37"/>
      <c r="AM6" s="37"/>
      <c r="AN6" s="37"/>
      <c r="AO6" s="37"/>
      <c r="AP6" s="37"/>
      <c r="AQ6" s="37"/>
    </row>
    <row r="7" spans="1:43" ht="17.25" customHeight="1">
      <c r="A7" s="43"/>
      <c r="B7" s="39"/>
      <c r="C7" s="39"/>
      <c r="D7" s="39"/>
      <c r="E7" s="39"/>
      <c r="F7" s="39"/>
      <c r="G7" s="39"/>
      <c r="H7" s="39"/>
      <c r="I7" s="39"/>
      <c r="J7" s="39"/>
      <c r="K7" s="39"/>
      <c r="L7" s="39"/>
      <c r="M7" s="39"/>
      <c r="N7" s="39"/>
      <c r="O7" s="39"/>
      <c r="P7" s="39"/>
      <c r="Q7" s="39"/>
      <c r="R7" s="39"/>
      <c r="S7" s="39"/>
      <c r="T7" s="39"/>
      <c r="U7" s="39"/>
      <c r="V7" s="39"/>
      <c r="W7" s="39"/>
      <c r="X7" s="39"/>
      <c r="Y7" s="39"/>
      <c r="Z7" s="39"/>
      <c r="AA7" s="39"/>
      <c r="AB7" s="39"/>
      <c r="AC7" s="39"/>
      <c r="AD7" s="39"/>
      <c r="AE7" s="39"/>
      <c r="AF7" s="39"/>
      <c r="AG7" s="39"/>
      <c r="AH7" s="39"/>
      <c r="AI7" s="39"/>
      <c r="AJ7" s="40"/>
      <c r="AK7" s="39"/>
      <c r="AL7" s="37"/>
      <c r="AM7" s="37"/>
      <c r="AN7" s="37"/>
      <c r="AO7" s="37"/>
      <c r="AP7" s="37"/>
      <c r="AQ7" s="37"/>
    </row>
    <row r="8" spans="1:43" ht="59.25" customHeight="1">
      <c r="A8" s="171" t="s">
        <v>80</v>
      </c>
      <c r="B8" s="213"/>
      <c r="C8" s="184" t="s">
        <v>81</v>
      </c>
      <c r="D8" s="213"/>
      <c r="E8" s="213"/>
      <c r="F8" s="213"/>
      <c r="G8" s="213"/>
      <c r="H8" s="214"/>
      <c r="I8" s="39"/>
      <c r="J8" s="39"/>
      <c r="K8" s="39"/>
      <c r="L8" s="39"/>
      <c r="T8" s="39"/>
      <c r="U8" s="39"/>
      <c r="V8" s="39"/>
      <c r="W8" s="39"/>
      <c r="X8" s="39"/>
      <c r="Y8" s="39"/>
      <c r="Z8" s="39"/>
      <c r="AA8" s="39"/>
      <c r="AB8" s="39"/>
      <c r="AC8" s="39"/>
      <c r="AD8" s="39"/>
      <c r="AE8" s="39"/>
      <c r="AF8" s="39"/>
      <c r="AG8" s="39"/>
      <c r="AH8" s="39"/>
      <c r="AI8" s="39"/>
      <c r="AJ8" s="40"/>
      <c r="AK8" s="39"/>
      <c r="AL8" s="37"/>
      <c r="AM8" s="37"/>
      <c r="AN8" s="37"/>
      <c r="AO8" s="37"/>
      <c r="AP8" s="37"/>
      <c r="AQ8" s="37"/>
    </row>
    <row r="9" spans="1:43" ht="13.5" customHeight="1">
      <c r="A9" s="44"/>
      <c r="B9" s="45"/>
      <c r="C9" s="45"/>
      <c r="D9" s="45"/>
      <c r="E9" s="45"/>
      <c r="F9" s="45"/>
      <c r="G9" s="45"/>
      <c r="H9" s="45"/>
      <c r="I9" s="45"/>
      <c r="J9" s="45"/>
      <c r="K9" s="45"/>
      <c r="L9" s="45"/>
      <c r="M9" s="45"/>
      <c r="N9" s="45"/>
      <c r="O9" s="45"/>
      <c r="P9" s="45"/>
      <c r="Q9" s="45"/>
      <c r="R9" s="45"/>
      <c r="S9" s="45"/>
      <c r="T9" s="39"/>
      <c r="U9" s="39"/>
      <c r="V9" s="39"/>
      <c r="W9" s="39"/>
      <c r="X9" s="39"/>
      <c r="Y9" s="39"/>
      <c r="Z9" s="39"/>
      <c r="AA9" s="39"/>
      <c r="AB9" s="39"/>
      <c r="AC9" s="39"/>
      <c r="AD9" s="39"/>
      <c r="AE9" s="39"/>
      <c r="AF9" s="39"/>
      <c r="AG9" s="39"/>
      <c r="AH9" s="39"/>
      <c r="AI9" s="39"/>
      <c r="AJ9" s="40"/>
      <c r="AK9" s="39"/>
      <c r="AL9" s="37"/>
      <c r="AM9" s="37"/>
      <c r="AN9" s="37"/>
      <c r="AO9" s="37"/>
      <c r="AP9" s="37"/>
      <c r="AQ9" s="37"/>
    </row>
    <row r="10" spans="1:43" ht="59.25" customHeight="1">
      <c r="A10" s="171" t="s">
        <v>82</v>
      </c>
      <c r="B10" s="213"/>
      <c r="C10" s="172" t="s">
        <v>83</v>
      </c>
      <c r="D10" s="213"/>
      <c r="E10" s="213"/>
      <c r="F10" s="213"/>
      <c r="G10" s="213"/>
      <c r="H10" s="213"/>
      <c r="I10" s="213"/>
      <c r="J10" s="214"/>
      <c r="K10" s="46"/>
      <c r="L10" s="46"/>
      <c r="M10" s="46"/>
      <c r="N10" s="46"/>
      <c r="O10" s="39"/>
      <c r="P10" s="39"/>
      <c r="Q10" s="39"/>
      <c r="R10" s="39"/>
      <c r="S10" s="39"/>
      <c r="T10" s="39"/>
      <c r="U10" s="39"/>
      <c r="V10" s="39"/>
      <c r="W10" s="39"/>
      <c r="X10" s="39"/>
      <c r="Y10" s="39"/>
      <c r="Z10" s="39"/>
      <c r="AA10" s="39"/>
      <c r="AB10" s="39"/>
      <c r="AC10" s="39"/>
      <c r="AD10" s="39"/>
      <c r="AE10" s="39"/>
      <c r="AF10" s="39"/>
      <c r="AG10" s="39"/>
      <c r="AH10" s="39"/>
      <c r="AI10" s="39"/>
      <c r="AJ10" s="40"/>
      <c r="AK10" s="39"/>
      <c r="AL10" s="37"/>
      <c r="AM10" s="37"/>
      <c r="AN10" s="37"/>
      <c r="AO10" s="37"/>
      <c r="AP10" s="37"/>
      <c r="AQ10" s="37"/>
    </row>
    <row r="11" spans="1:43" ht="59.25" customHeight="1">
      <c r="A11" s="171" t="s">
        <v>84</v>
      </c>
      <c r="B11" s="213"/>
      <c r="C11" s="172" t="s">
        <v>85</v>
      </c>
      <c r="D11" s="213"/>
      <c r="E11" s="213"/>
      <c r="F11" s="213"/>
      <c r="G11" s="213"/>
      <c r="H11" s="213"/>
      <c r="I11" s="213"/>
      <c r="J11" s="214"/>
      <c r="K11" s="46"/>
      <c r="L11" s="46"/>
      <c r="M11" s="46"/>
      <c r="N11" s="46"/>
      <c r="O11" s="39"/>
      <c r="P11" s="39"/>
      <c r="Q11" s="39"/>
      <c r="R11" s="39"/>
      <c r="S11" s="39"/>
      <c r="T11" s="39"/>
      <c r="U11" s="39"/>
      <c r="V11" s="39"/>
      <c r="W11" s="39"/>
      <c r="X11" s="39"/>
      <c r="Y11" s="39"/>
      <c r="Z11" s="39"/>
      <c r="AA11" s="39"/>
      <c r="AB11" s="39"/>
      <c r="AC11" s="39"/>
      <c r="AD11" s="39"/>
      <c r="AE11" s="39"/>
      <c r="AF11" s="39"/>
      <c r="AG11" s="39"/>
      <c r="AH11" s="39"/>
      <c r="AI11" s="39"/>
      <c r="AJ11" s="40"/>
      <c r="AK11" s="39"/>
      <c r="AL11" s="37"/>
      <c r="AM11" s="37"/>
      <c r="AN11" s="37"/>
      <c r="AO11" s="37"/>
      <c r="AP11" s="37"/>
      <c r="AQ11" s="37"/>
    </row>
    <row r="12" spans="1:43" ht="15.75" customHeight="1">
      <c r="A12" s="39"/>
      <c r="B12" s="39"/>
      <c r="C12" s="39"/>
      <c r="D12" s="39"/>
      <c r="E12" s="39"/>
      <c r="F12" s="39"/>
      <c r="G12" s="39"/>
      <c r="H12" s="39"/>
      <c r="I12" s="39"/>
      <c r="J12" s="39"/>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39"/>
      <c r="AJ12" s="40"/>
      <c r="AK12" s="39"/>
      <c r="AL12" s="37"/>
      <c r="AM12" s="37"/>
      <c r="AN12" s="37"/>
      <c r="AO12" s="37"/>
      <c r="AP12" s="37"/>
      <c r="AQ12" s="37"/>
    </row>
    <row r="13" spans="1:43" ht="15.75" customHeight="1">
      <c r="A13" s="47"/>
      <c r="B13" s="39"/>
      <c r="C13" s="39"/>
      <c r="D13" s="39"/>
      <c r="E13" s="39"/>
      <c r="F13" s="39"/>
      <c r="G13" s="39"/>
      <c r="H13" s="39"/>
      <c r="I13" s="39"/>
      <c r="J13" s="39"/>
      <c r="K13" s="39"/>
      <c r="L13" s="39"/>
      <c r="M13" s="39"/>
      <c r="N13" s="39"/>
      <c r="O13" s="39"/>
      <c r="P13" s="39"/>
      <c r="Q13" s="39"/>
      <c r="R13" s="39"/>
      <c r="S13" s="39"/>
      <c r="T13" s="39"/>
      <c r="U13" s="39"/>
      <c r="V13" s="39"/>
      <c r="W13" s="39"/>
      <c r="X13" s="39"/>
      <c r="Y13" s="39"/>
      <c r="Z13" s="39"/>
      <c r="AA13" s="39"/>
      <c r="AB13" s="39"/>
      <c r="AC13" s="39"/>
      <c r="AD13" s="39"/>
      <c r="AE13" s="39"/>
      <c r="AF13" s="39"/>
      <c r="AG13" s="88"/>
      <c r="AH13" s="88"/>
      <c r="AI13" s="88"/>
      <c r="AJ13" s="89"/>
      <c r="AK13" s="90"/>
      <c r="AL13" s="37"/>
      <c r="AM13" s="37"/>
      <c r="AN13" s="37"/>
      <c r="AO13" s="37"/>
      <c r="AP13" s="37"/>
      <c r="AQ13" s="37"/>
    </row>
    <row r="14" spans="1:43" ht="14.45">
      <c r="A14" s="175" t="s">
        <v>86</v>
      </c>
      <c r="B14" s="215"/>
      <c r="C14" s="215"/>
      <c r="D14" s="216"/>
      <c r="E14" s="175" t="s">
        <v>87</v>
      </c>
      <c r="F14" s="215"/>
      <c r="G14" s="215"/>
      <c r="H14" s="215"/>
      <c r="I14" s="215"/>
      <c r="J14" s="215"/>
      <c r="K14" s="215"/>
      <c r="L14" s="215"/>
      <c r="M14" s="215"/>
      <c r="N14" s="215"/>
      <c r="O14" s="215"/>
      <c r="P14" s="215"/>
      <c r="Q14" s="215"/>
      <c r="R14" s="215"/>
      <c r="S14" s="215"/>
      <c r="T14" s="215"/>
      <c r="U14" s="215"/>
      <c r="V14" s="215"/>
      <c r="W14" s="215"/>
      <c r="X14" s="215"/>
      <c r="Y14" s="215"/>
      <c r="Z14" s="215"/>
      <c r="AA14" s="215"/>
      <c r="AB14" s="215"/>
      <c r="AC14" s="215"/>
      <c r="AD14" s="215"/>
      <c r="AE14" s="216"/>
      <c r="AF14" s="48"/>
      <c r="AG14" s="120" t="s">
        <v>88</v>
      </c>
      <c r="AH14" s="217"/>
      <c r="AI14" s="217"/>
      <c r="AJ14" s="217"/>
      <c r="AK14" s="218"/>
      <c r="AL14" s="37"/>
      <c r="AM14" s="120" t="s">
        <v>89</v>
      </c>
      <c r="AN14" s="218"/>
      <c r="AO14" s="37"/>
      <c r="AP14" s="37"/>
      <c r="AQ14" s="37"/>
    </row>
    <row r="15" spans="1:43" ht="14.45">
      <c r="A15" s="121" t="s">
        <v>90</v>
      </c>
      <c r="B15" s="119" t="s">
        <v>91</v>
      </c>
      <c r="C15" s="119" t="s">
        <v>92</v>
      </c>
      <c r="D15" s="131" t="s">
        <v>93</v>
      </c>
      <c r="E15" s="132" t="s">
        <v>94</v>
      </c>
      <c r="F15" s="219"/>
      <c r="G15" s="219"/>
      <c r="H15" s="220"/>
      <c r="I15" s="174" t="s">
        <v>95</v>
      </c>
      <c r="J15" s="219"/>
      <c r="K15" s="219"/>
      <c r="L15" s="219"/>
      <c r="M15" s="219"/>
      <c r="N15" s="219"/>
      <c r="O15" s="219"/>
      <c r="P15" s="219"/>
      <c r="Q15" s="219"/>
      <c r="R15" s="219"/>
      <c r="S15" s="219"/>
      <c r="T15" s="219"/>
      <c r="U15" s="219"/>
      <c r="V15" s="219"/>
      <c r="W15" s="219"/>
      <c r="X15" s="78"/>
      <c r="Y15" s="78"/>
      <c r="Z15" s="174" t="s">
        <v>96</v>
      </c>
      <c r="AA15" s="219"/>
      <c r="AB15" s="219"/>
      <c r="AC15" s="219"/>
      <c r="AD15" s="219"/>
      <c r="AE15" s="221"/>
      <c r="AF15" s="48"/>
      <c r="AG15" s="222"/>
      <c r="AH15" s="223"/>
      <c r="AI15" s="223"/>
      <c r="AJ15" s="223"/>
      <c r="AK15" s="224"/>
      <c r="AL15" s="37"/>
      <c r="AM15" s="222"/>
      <c r="AN15" s="224"/>
      <c r="AO15" s="49"/>
      <c r="AP15" s="49"/>
      <c r="AQ15" s="49"/>
    </row>
    <row r="16" spans="1:43" ht="32.25" customHeight="1">
      <c r="A16" s="225"/>
      <c r="B16" s="226"/>
      <c r="C16" s="226"/>
      <c r="D16" s="227"/>
      <c r="E16" s="133" t="s">
        <v>97</v>
      </c>
      <c r="F16" s="228"/>
      <c r="G16" s="228"/>
      <c r="H16" s="229"/>
      <c r="I16" s="119" t="s">
        <v>98</v>
      </c>
      <c r="J16" s="119" t="s">
        <v>99</v>
      </c>
      <c r="K16" s="119" t="s">
        <v>100</v>
      </c>
      <c r="L16" s="119" t="s">
        <v>101</v>
      </c>
      <c r="M16" s="119" t="s">
        <v>102</v>
      </c>
      <c r="N16" s="119" t="s">
        <v>103</v>
      </c>
      <c r="O16" s="110" t="s">
        <v>104</v>
      </c>
      <c r="P16" s="110" t="s">
        <v>105</v>
      </c>
      <c r="Q16" s="110" t="s">
        <v>106</v>
      </c>
      <c r="R16" s="119" t="s">
        <v>107</v>
      </c>
      <c r="S16" s="139" t="s">
        <v>108</v>
      </c>
      <c r="T16" s="119" t="s">
        <v>109</v>
      </c>
      <c r="U16" s="119" t="s">
        <v>110</v>
      </c>
      <c r="V16" s="119" t="s">
        <v>111</v>
      </c>
      <c r="W16" s="119" t="s">
        <v>112</v>
      </c>
      <c r="X16" s="119" t="s">
        <v>113</v>
      </c>
      <c r="Y16" s="91"/>
      <c r="Z16" s="139" t="s">
        <v>114</v>
      </c>
      <c r="AA16" s="119" t="s">
        <v>115</v>
      </c>
      <c r="AB16" s="119" t="s">
        <v>116</v>
      </c>
      <c r="AC16" s="119" t="s">
        <v>55</v>
      </c>
      <c r="AD16" s="122" t="s">
        <v>117</v>
      </c>
      <c r="AE16" s="221"/>
      <c r="AF16" s="50"/>
      <c r="AG16" s="230"/>
      <c r="AH16" s="231"/>
      <c r="AI16" s="231"/>
      <c r="AJ16" s="231"/>
      <c r="AK16" s="232"/>
      <c r="AL16" s="49"/>
      <c r="AM16" s="230"/>
      <c r="AN16" s="232"/>
      <c r="AO16" s="49"/>
      <c r="AP16" s="37"/>
      <c r="AQ16" s="49"/>
    </row>
    <row r="17" spans="1:43" ht="102" customHeight="1">
      <c r="A17" s="225"/>
      <c r="B17" s="226"/>
      <c r="C17" s="226"/>
      <c r="D17" s="227"/>
      <c r="E17" s="77" t="s">
        <v>0</v>
      </c>
      <c r="F17" s="91" t="s">
        <v>1</v>
      </c>
      <c r="G17" s="92"/>
      <c r="H17" s="93" t="s">
        <v>118</v>
      </c>
      <c r="I17" s="233"/>
      <c r="J17" s="233"/>
      <c r="K17" s="233"/>
      <c r="L17" s="233"/>
      <c r="M17" s="233"/>
      <c r="N17" s="233"/>
      <c r="O17" s="233"/>
      <c r="P17" s="233"/>
      <c r="Q17" s="233"/>
      <c r="R17" s="233"/>
      <c r="S17" s="233"/>
      <c r="T17" s="233"/>
      <c r="U17" s="233"/>
      <c r="V17" s="233"/>
      <c r="W17" s="233"/>
      <c r="X17" s="233"/>
      <c r="Y17" s="94"/>
      <c r="Z17" s="233"/>
      <c r="AA17" s="233"/>
      <c r="AB17" s="233"/>
      <c r="AC17" s="233"/>
      <c r="AD17" s="79" t="s">
        <v>119</v>
      </c>
      <c r="AE17" s="80" t="s">
        <v>120</v>
      </c>
      <c r="AF17" s="50"/>
      <c r="AG17" s="77" t="s">
        <v>121</v>
      </c>
      <c r="AH17" s="94" t="s">
        <v>122</v>
      </c>
      <c r="AI17" s="94" t="s">
        <v>123</v>
      </c>
      <c r="AJ17" s="94" t="s">
        <v>124</v>
      </c>
      <c r="AK17" s="95" t="s">
        <v>125</v>
      </c>
      <c r="AL17" s="49"/>
      <c r="AM17" s="77" t="s">
        <v>126</v>
      </c>
      <c r="AN17" s="95" t="s">
        <v>127</v>
      </c>
      <c r="AO17" s="49"/>
      <c r="AP17" s="37"/>
      <c r="AQ17" s="49"/>
    </row>
    <row r="18" spans="1:43" ht="51" customHeight="1">
      <c r="A18" s="134">
        <v>1</v>
      </c>
      <c r="B18" s="170" t="s">
        <v>128</v>
      </c>
      <c r="C18" s="170" t="s">
        <v>129</v>
      </c>
      <c r="D18" s="170" t="s">
        <v>130</v>
      </c>
      <c r="E18" s="141" t="s">
        <v>6</v>
      </c>
      <c r="F18" s="142" t="s">
        <v>13</v>
      </c>
      <c r="G18" s="123" t="str">
        <f>+CONCATENATE(E18," - ",F18)</f>
        <v>MUY BAJA - MAYOR</v>
      </c>
      <c r="H18" s="124" t="str">
        <f>+VLOOKUP(G18,Datos!D3:E17,2,FALSE)</f>
        <v>ALTO</v>
      </c>
      <c r="I18" s="129" t="s">
        <v>131</v>
      </c>
      <c r="J18" s="129" t="s">
        <v>132</v>
      </c>
      <c r="K18" s="129" t="s">
        <v>133</v>
      </c>
      <c r="L18" s="129" t="s">
        <v>134</v>
      </c>
      <c r="M18" s="129" t="s">
        <v>135</v>
      </c>
      <c r="N18" s="129" t="s">
        <v>136</v>
      </c>
      <c r="O18" s="51" t="s">
        <v>3</v>
      </c>
      <c r="P18" s="52" t="s">
        <v>4</v>
      </c>
      <c r="Q18" s="53">
        <f>IF(P18="ASIGNADO",15,IF(P18="NO ASIGNADO",0,"0"))</f>
        <v>15</v>
      </c>
      <c r="R18" s="111">
        <f>SUM(Q18:Q24)</f>
        <v>100</v>
      </c>
      <c r="S18" s="118" t="s">
        <v>137</v>
      </c>
      <c r="T18" s="116">
        <f>IF(T21="DÉBIL",0,IF(T21="MODERADO",50,IF(T21="FUERTE",100,"")))</f>
        <v>100</v>
      </c>
      <c r="U18" s="140" t="str">
        <f>IF(AND(R21="FUERTE",S18="FUERTE (SIEMPRE SE EJECUTA)"),"NO","SÍ")</f>
        <v>NO</v>
      </c>
      <c r="V18" s="112" t="str" cm="1">
        <f t="array" ref="V18">_xlfn.IFS(AVERAGE(T18,T25,T32,T39,T46,T53)=100,"FUERTE",AVERAGE(T18,T25,T32,T39,T46,T53)&lt;50,"DÉBIL",AVERAGE(T18,T25,T32,T39,T46,T53)&gt;=50,"MODERADO")</f>
        <v>FUERTE</v>
      </c>
      <c r="W18" s="173" t="s">
        <v>62</v>
      </c>
      <c r="X18" s="112" t="str">
        <f>IF(AND(E18="MUY BAJA",W21=2),"MUY BAJA",IF(AND(E18="BAJA",W21=2),"MUY BAJA",IF(AND(E18="MEDIA",W21=2),"MUY BAJA",IF(AND(E18="ALTA",W21=2),"BAJA",IF(AND(E18="MUY ALTA",W21=2),"MEDIA",IF(AND(E18="MUY BAJA",W21=1),"MUY BAJA",IF(AND(E18="BAJA",W21=1),"MUY BAJA",IF(AND(E18="MEDIA",W21=1),"BAJA",IF(AND(E18="ALTA",W21=1),"MEDIA",IF(AND(E18="MUY ALTA",W21=1),"ALTA",E18))))))))))</f>
        <v>MUY BAJA</v>
      </c>
      <c r="Y18" s="123" t="str">
        <f>+CONCATENATE(X18," - ",F18)</f>
        <v>MUY BAJA - MAYOR</v>
      </c>
      <c r="Z18" s="124" t="str">
        <f>+VLOOKUP(Y18,Datos!$D$3:$E$17,2,FALSE)</f>
        <v>ALTO</v>
      </c>
      <c r="AA18" s="142" t="s">
        <v>45</v>
      </c>
      <c r="AB18" s="160" t="s">
        <v>138</v>
      </c>
      <c r="AC18" s="161"/>
      <c r="AD18" s="163" t="s">
        <v>139</v>
      </c>
      <c r="AE18" s="138" t="s">
        <v>140</v>
      </c>
      <c r="AF18" s="54"/>
      <c r="AG18" s="167">
        <v>46146</v>
      </c>
      <c r="AH18" s="149" t="s">
        <v>141</v>
      </c>
      <c r="AI18" s="149" t="s">
        <v>142</v>
      </c>
      <c r="AJ18" s="152" t="s">
        <v>143</v>
      </c>
      <c r="AK18" s="155" t="s">
        <v>144</v>
      </c>
      <c r="AL18" s="37"/>
      <c r="AM18" s="158" t="s">
        <v>145</v>
      </c>
      <c r="AN18" s="147" t="s">
        <v>146</v>
      </c>
      <c r="AO18" s="37"/>
      <c r="AP18" s="37"/>
      <c r="AQ18" s="37"/>
    </row>
    <row r="19" spans="1:43" ht="62.25" customHeight="1">
      <c r="A19" s="234"/>
      <c r="B19" s="235"/>
      <c r="C19" s="235"/>
      <c r="D19" s="235"/>
      <c r="E19" s="236"/>
      <c r="F19" s="235"/>
      <c r="G19" s="235"/>
      <c r="H19" s="125"/>
      <c r="I19" s="235"/>
      <c r="J19" s="235"/>
      <c r="K19" s="235"/>
      <c r="L19" s="235"/>
      <c r="M19" s="235"/>
      <c r="N19" s="235"/>
      <c r="O19" s="55" t="s">
        <v>9</v>
      </c>
      <c r="P19" s="56" t="s">
        <v>10</v>
      </c>
      <c r="Q19" s="57">
        <f>IF(P19="ADECUADO",15,IF(P19="INADECUADO",0,"0"))</f>
        <v>15</v>
      </c>
      <c r="R19" s="237"/>
      <c r="S19" s="235"/>
      <c r="T19" s="235"/>
      <c r="U19" s="235"/>
      <c r="V19" s="235"/>
      <c r="W19" s="238"/>
      <c r="X19" s="235"/>
      <c r="Y19" s="235"/>
      <c r="Z19" s="235"/>
      <c r="AA19" s="235"/>
      <c r="AB19" s="239"/>
      <c r="AC19" s="208"/>
      <c r="AD19" s="235"/>
      <c r="AE19" s="176"/>
      <c r="AF19" s="54"/>
      <c r="AG19" s="168"/>
      <c r="AH19" s="150"/>
      <c r="AI19" s="150"/>
      <c r="AJ19" s="153"/>
      <c r="AK19" s="156"/>
      <c r="AL19" s="37"/>
      <c r="AM19" s="234"/>
      <c r="AN19" s="239"/>
      <c r="AO19" s="37"/>
      <c r="AP19" s="37"/>
      <c r="AQ19" s="37"/>
    </row>
    <row r="20" spans="1:43" ht="75.75" customHeight="1">
      <c r="A20" s="234"/>
      <c r="B20" s="235"/>
      <c r="C20" s="235"/>
      <c r="D20" s="235"/>
      <c r="E20" s="236"/>
      <c r="F20" s="235"/>
      <c r="G20" s="235"/>
      <c r="H20" s="125"/>
      <c r="I20" s="235"/>
      <c r="J20" s="235"/>
      <c r="K20" s="235"/>
      <c r="L20" s="235"/>
      <c r="M20" s="235"/>
      <c r="N20" s="235"/>
      <c r="O20" s="58" t="s">
        <v>16</v>
      </c>
      <c r="P20" s="56" t="s">
        <v>17</v>
      </c>
      <c r="Q20" s="57">
        <f>IF(P20="OPORTUNA",15,IF(P20="INOPORTUNA",0,"0"))</f>
        <v>15</v>
      </c>
      <c r="R20" s="237"/>
      <c r="S20" s="235"/>
      <c r="T20" s="238"/>
      <c r="U20" s="235"/>
      <c r="V20" s="235"/>
      <c r="W20" s="59" t="s">
        <v>147</v>
      </c>
      <c r="X20" s="235"/>
      <c r="Y20" s="235"/>
      <c r="Z20" s="235"/>
      <c r="AA20" s="235"/>
      <c r="AB20" s="239"/>
      <c r="AC20" s="208"/>
      <c r="AD20" s="235"/>
      <c r="AE20" s="177"/>
      <c r="AF20" s="54"/>
      <c r="AG20" s="168"/>
      <c r="AH20" s="150"/>
      <c r="AI20" s="150"/>
      <c r="AJ20" s="153"/>
      <c r="AK20" s="156"/>
      <c r="AL20" s="37"/>
      <c r="AM20" s="234"/>
      <c r="AN20" s="239"/>
      <c r="AO20" s="37"/>
      <c r="AP20" s="37"/>
      <c r="AQ20" s="37"/>
    </row>
    <row r="21" spans="1:43" ht="90.75" customHeight="1">
      <c r="A21" s="234"/>
      <c r="B21" s="235"/>
      <c r="C21" s="235"/>
      <c r="D21" s="235"/>
      <c r="E21" s="236"/>
      <c r="F21" s="235"/>
      <c r="G21" s="235"/>
      <c r="H21" s="125"/>
      <c r="I21" s="235"/>
      <c r="J21" s="235"/>
      <c r="K21" s="235"/>
      <c r="L21" s="235"/>
      <c r="M21" s="235"/>
      <c r="N21" s="235"/>
      <c r="O21" s="55" t="s">
        <v>23</v>
      </c>
      <c r="P21" s="56" t="s">
        <v>24</v>
      </c>
      <c r="Q21" s="57">
        <f>IF(P21="PREVENIR",15,IF(P21="DETECTAR",10,IF(P21="NO ES UN CONTROL",0,"0")))</f>
        <v>15</v>
      </c>
      <c r="R21" s="113" t="str">
        <f>IF(R18&lt;86,"DÉBIL",IF(R18&lt;96,"MODERADO",IF(R18&lt;101,"FUERTE","")))</f>
        <v>FUERTE</v>
      </c>
      <c r="S21" s="235"/>
      <c r="T21" s="117" t="str">
        <f>IF(AND(R21="FUERTE",S18="FUERTE (SIEMPRE SE EJECUTA)"),"FUERTE",IF(OR(R21="DÉBIL",S18="DÉBIL (NO SE EJECUTA)"),"DÉBIL",IF(OR(R21="MODERADO",S18="MODERADO (ALGUNAS VECES)"),"MODERADO")))</f>
        <v>FUERTE</v>
      </c>
      <c r="U21" s="235"/>
      <c r="V21" s="235"/>
      <c r="W21" s="162">
        <f>IF(AND($V$18="FUERTE",$W$18="DIRECTAMENTE"),2,IF(AND($V$18="FUERTE",$W$18="DIRECTAMENTE"),2,IF(AND($V$18="FUERTE",$W$18="DIRECTAMENTE"),2,IF(AND($V$18="FUERTE",$W$18="NO DISMINUYE"),0,IF(AND($V$18="MODERADO",$W$18="DIRECTAMENTE"),1,IF(AND($V$18="MODERADO",$W$18="DIRECTAMENTE"),1,IF(AND($V$18="MODERADO",$W$18="DIRECTAMENTE"),1,IF(AND($V$18="MODERADO",$W$18="NO DISMINUYE"),0,"N/A"))))))))</f>
        <v>2</v>
      </c>
      <c r="X21" s="235"/>
      <c r="Y21" s="235"/>
      <c r="Z21" s="235"/>
      <c r="AA21" s="235"/>
      <c r="AB21" s="239"/>
      <c r="AC21" s="208"/>
      <c r="AD21" s="235"/>
      <c r="AE21" s="137" t="s">
        <v>148</v>
      </c>
      <c r="AF21" s="60"/>
      <c r="AG21" s="168"/>
      <c r="AH21" s="150"/>
      <c r="AI21" s="150"/>
      <c r="AJ21" s="153"/>
      <c r="AK21" s="156"/>
      <c r="AL21" s="37"/>
      <c r="AM21" s="234"/>
      <c r="AN21" s="239"/>
      <c r="AO21" s="37"/>
      <c r="AP21" s="37"/>
      <c r="AQ21" s="37"/>
    </row>
    <row r="22" spans="1:43" ht="111" customHeight="1">
      <c r="A22" s="234"/>
      <c r="B22" s="235"/>
      <c r="C22" s="235"/>
      <c r="D22" s="235"/>
      <c r="E22" s="236"/>
      <c r="F22" s="235"/>
      <c r="G22" s="235"/>
      <c r="H22" s="125"/>
      <c r="I22" s="235"/>
      <c r="J22" s="235"/>
      <c r="K22" s="235"/>
      <c r="L22" s="235"/>
      <c r="M22" s="235"/>
      <c r="N22" s="235"/>
      <c r="O22" s="55" t="s">
        <v>29</v>
      </c>
      <c r="P22" s="56" t="s">
        <v>30</v>
      </c>
      <c r="Q22" s="57">
        <f>IF(P22="CONFIABLE",15,IF(P22="NO CONFIABLE",0,"0"))</f>
        <v>15</v>
      </c>
      <c r="R22" s="237"/>
      <c r="S22" s="235"/>
      <c r="T22" s="235"/>
      <c r="U22" s="235"/>
      <c r="V22" s="235"/>
      <c r="W22" s="235"/>
      <c r="X22" s="235"/>
      <c r="Y22" s="235"/>
      <c r="Z22" s="235"/>
      <c r="AA22" s="235"/>
      <c r="AB22" s="239"/>
      <c r="AC22" s="208"/>
      <c r="AD22" s="235"/>
      <c r="AE22" s="178"/>
      <c r="AF22" s="60"/>
      <c r="AG22" s="168"/>
      <c r="AH22" s="150"/>
      <c r="AI22" s="150"/>
      <c r="AJ22" s="153"/>
      <c r="AK22" s="156"/>
      <c r="AL22" s="37"/>
      <c r="AM22" s="234"/>
      <c r="AN22" s="239"/>
      <c r="AO22" s="37"/>
      <c r="AP22" s="37"/>
      <c r="AQ22" s="37"/>
    </row>
    <row r="23" spans="1:43" ht="84" customHeight="1">
      <c r="A23" s="234"/>
      <c r="B23" s="235"/>
      <c r="C23" s="235"/>
      <c r="D23" s="235"/>
      <c r="E23" s="236"/>
      <c r="F23" s="235"/>
      <c r="G23" s="235"/>
      <c r="H23" s="125"/>
      <c r="I23" s="235"/>
      <c r="J23" s="235"/>
      <c r="K23" s="235"/>
      <c r="L23" s="235"/>
      <c r="M23" s="235"/>
      <c r="N23" s="235"/>
      <c r="O23" s="55" t="s">
        <v>34</v>
      </c>
      <c r="P23" s="56" t="s">
        <v>35</v>
      </c>
      <c r="Q23" s="57">
        <f>IF(P23="SE INVESTIGAN Y SE RESUELVEN OPORTUNAMENTE",15,IF(P23="NO SE INVESTIGAN Y SE RESUELVEN OPORTUNAMENTE",0,"0"))</f>
        <v>15</v>
      </c>
      <c r="R23" s="237"/>
      <c r="S23" s="235"/>
      <c r="T23" s="235"/>
      <c r="U23" s="235"/>
      <c r="V23" s="235"/>
      <c r="W23" s="235"/>
      <c r="X23" s="235"/>
      <c r="Y23" s="235"/>
      <c r="Z23" s="235"/>
      <c r="AA23" s="235"/>
      <c r="AB23" s="239"/>
      <c r="AC23" s="208"/>
      <c r="AD23" s="235"/>
      <c r="AE23" s="138" t="s">
        <v>149</v>
      </c>
      <c r="AF23" s="54"/>
      <c r="AG23" s="168"/>
      <c r="AH23" s="150"/>
      <c r="AI23" s="150"/>
      <c r="AJ23" s="153"/>
      <c r="AK23" s="156"/>
      <c r="AL23" s="37"/>
      <c r="AM23" s="234"/>
      <c r="AN23" s="239"/>
      <c r="AO23" s="37"/>
      <c r="AP23" s="37"/>
      <c r="AQ23" s="37"/>
    </row>
    <row r="24" spans="1:43" ht="80.25" customHeight="1">
      <c r="A24" s="234"/>
      <c r="B24" s="238"/>
      <c r="C24" s="238"/>
      <c r="D24" s="238"/>
      <c r="E24" s="236"/>
      <c r="F24" s="235"/>
      <c r="G24" s="235"/>
      <c r="H24" s="125"/>
      <c r="I24" s="238"/>
      <c r="J24" s="238"/>
      <c r="K24" s="238"/>
      <c r="L24" s="238"/>
      <c r="M24" s="238"/>
      <c r="N24" s="238"/>
      <c r="O24" s="61" t="s">
        <v>38</v>
      </c>
      <c r="P24" s="62" t="s">
        <v>39</v>
      </c>
      <c r="Q24" s="63">
        <f>IF(P24="COMPLETA",10,IF(P24="INCOMPLETA",5,IF(P24="NO EXISTE",0,"0")))</f>
        <v>10</v>
      </c>
      <c r="R24" s="240"/>
      <c r="S24" s="241"/>
      <c r="T24" s="241"/>
      <c r="U24" s="241"/>
      <c r="V24" s="235"/>
      <c r="W24" s="235"/>
      <c r="X24" s="235"/>
      <c r="Y24" s="235"/>
      <c r="Z24" s="235"/>
      <c r="AA24" s="235"/>
      <c r="AB24" s="239"/>
      <c r="AC24" s="208"/>
      <c r="AD24" s="241"/>
      <c r="AE24" s="179"/>
      <c r="AF24" s="54"/>
      <c r="AG24" s="169"/>
      <c r="AH24" s="151"/>
      <c r="AI24" s="151"/>
      <c r="AJ24" s="154"/>
      <c r="AK24" s="157"/>
      <c r="AL24" s="37"/>
      <c r="AM24" s="242"/>
      <c r="AN24" s="243"/>
      <c r="AO24" s="37"/>
      <c r="AP24" s="37"/>
      <c r="AQ24" s="37"/>
    </row>
    <row r="25" spans="1:43" ht="38.25" hidden="1" customHeight="1">
      <c r="A25" s="234"/>
      <c r="B25" s="96"/>
      <c r="C25" s="96"/>
      <c r="D25" s="96"/>
      <c r="E25" s="236"/>
      <c r="F25" s="235"/>
      <c r="G25" s="235"/>
      <c r="H25" s="125"/>
      <c r="I25" s="129"/>
      <c r="J25" s="136"/>
      <c r="K25" s="136"/>
      <c r="L25" s="136"/>
      <c r="M25" s="136"/>
      <c r="N25" s="136"/>
      <c r="O25" s="51" t="s">
        <v>3</v>
      </c>
      <c r="P25" s="52" t="s">
        <v>4</v>
      </c>
      <c r="Q25" s="53">
        <f>IF(P25="ASIGNADO",15,IF(P25="NO ASIGNADO",0,"0"))</f>
        <v>15</v>
      </c>
      <c r="R25" s="114">
        <f>SUM(Q25:Q31)</f>
        <v>100</v>
      </c>
      <c r="S25" s="115" t="s">
        <v>137</v>
      </c>
      <c r="T25" s="116">
        <f>IF(T28="DÉBIL",0,IF(T28="MODERADO",50,IF(T28="FUERTE",100,"")))</f>
        <v>100</v>
      </c>
      <c r="U25" s="140" t="str">
        <f>IF(AND(R28="FUERTE",S25="FUERTE (SIEMPRE SE EJECUTA)"),"NO","SÍ")</f>
        <v>NO</v>
      </c>
      <c r="V25" s="235"/>
      <c r="W25" s="235"/>
      <c r="X25" s="235"/>
      <c r="Y25" s="235"/>
      <c r="Z25" s="235"/>
      <c r="AA25" s="235"/>
      <c r="AB25" s="239"/>
      <c r="AC25" s="208"/>
      <c r="AD25" s="164"/>
      <c r="AE25" s="159"/>
      <c r="AF25" s="54"/>
      <c r="AG25" s="148"/>
      <c r="AH25" s="144"/>
      <c r="AI25" s="144"/>
      <c r="AJ25" s="144"/>
      <c r="AK25" s="145"/>
      <c r="AL25" s="37"/>
      <c r="AM25" s="146"/>
      <c r="AN25" s="147"/>
      <c r="AO25" s="37"/>
      <c r="AP25" s="37"/>
      <c r="AQ25" s="37"/>
    </row>
    <row r="26" spans="1:43" ht="55.5" hidden="1" customHeight="1">
      <c r="A26" s="234"/>
      <c r="B26" s="96"/>
      <c r="C26" s="96"/>
      <c r="D26" s="96"/>
      <c r="E26" s="236"/>
      <c r="F26" s="235"/>
      <c r="G26" s="235"/>
      <c r="H26" s="125"/>
      <c r="I26" s="235"/>
      <c r="J26" s="235"/>
      <c r="K26" s="235"/>
      <c r="L26" s="235"/>
      <c r="M26" s="235"/>
      <c r="N26" s="235"/>
      <c r="O26" s="55" t="s">
        <v>9</v>
      </c>
      <c r="P26" s="56" t="s">
        <v>150</v>
      </c>
      <c r="Q26" s="57">
        <f>IF(P26="ADECUADO",15,IF(P26="INADECUADO",0,"0"))</f>
        <v>15</v>
      </c>
      <c r="R26" s="237"/>
      <c r="S26" s="235"/>
      <c r="T26" s="235"/>
      <c r="U26" s="235"/>
      <c r="V26" s="235"/>
      <c r="W26" s="235"/>
      <c r="X26" s="235"/>
      <c r="Y26" s="235"/>
      <c r="Z26" s="235"/>
      <c r="AA26" s="235"/>
      <c r="AB26" s="239"/>
      <c r="AC26" s="208"/>
      <c r="AD26" s="234"/>
      <c r="AE26" s="239"/>
      <c r="AF26" s="54"/>
      <c r="AG26" s="234"/>
      <c r="AH26" s="235"/>
      <c r="AI26" s="235"/>
      <c r="AJ26" s="235"/>
      <c r="AK26" s="239"/>
      <c r="AL26" s="37"/>
      <c r="AM26" s="234"/>
      <c r="AN26" s="239"/>
      <c r="AO26" s="37"/>
      <c r="AP26" s="37"/>
      <c r="AQ26" s="37"/>
    </row>
    <row r="27" spans="1:43" ht="85.5" hidden="1" customHeight="1">
      <c r="A27" s="234"/>
      <c r="B27" s="96"/>
      <c r="C27" s="96"/>
      <c r="D27" s="96"/>
      <c r="E27" s="236"/>
      <c r="F27" s="235"/>
      <c r="G27" s="235"/>
      <c r="H27" s="125"/>
      <c r="I27" s="235"/>
      <c r="J27" s="235"/>
      <c r="K27" s="235"/>
      <c r="L27" s="235"/>
      <c r="M27" s="235"/>
      <c r="N27" s="235"/>
      <c r="O27" s="58" t="s">
        <v>16</v>
      </c>
      <c r="P27" s="56" t="s">
        <v>17</v>
      </c>
      <c r="Q27" s="57">
        <f>IF(P27="OPORTUNA",15,IF(P27="INOPORTUNA",0,"0"))</f>
        <v>15</v>
      </c>
      <c r="R27" s="244"/>
      <c r="S27" s="235"/>
      <c r="T27" s="238"/>
      <c r="U27" s="235"/>
      <c r="V27" s="235"/>
      <c r="W27" s="235"/>
      <c r="X27" s="235"/>
      <c r="Y27" s="235"/>
      <c r="Z27" s="235"/>
      <c r="AA27" s="235"/>
      <c r="AB27" s="239"/>
      <c r="AC27" s="208"/>
      <c r="AD27" s="234"/>
      <c r="AE27" s="243"/>
      <c r="AF27" s="54"/>
      <c r="AG27" s="234"/>
      <c r="AH27" s="235"/>
      <c r="AI27" s="235"/>
      <c r="AJ27" s="235"/>
      <c r="AK27" s="239"/>
      <c r="AL27" s="37"/>
      <c r="AM27" s="234"/>
      <c r="AN27" s="239"/>
      <c r="AO27" s="37"/>
      <c r="AP27" s="37"/>
      <c r="AQ27" s="37"/>
    </row>
    <row r="28" spans="1:43" ht="96.75" hidden="1" customHeight="1">
      <c r="A28" s="234"/>
      <c r="B28" s="96"/>
      <c r="C28" s="96"/>
      <c r="D28" s="96"/>
      <c r="E28" s="236"/>
      <c r="F28" s="235"/>
      <c r="G28" s="235"/>
      <c r="H28" s="125"/>
      <c r="I28" s="235"/>
      <c r="J28" s="235"/>
      <c r="K28" s="235"/>
      <c r="L28" s="235"/>
      <c r="M28" s="235"/>
      <c r="N28" s="235"/>
      <c r="O28" s="55" t="s">
        <v>23</v>
      </c>
      <c r="P28" s="56" t="s">
        <v>24</v>
      </c>
      <c r="Q28" s="57">
        <f>IF(P28="PREVENIR",15,IF(P28="DETECTAR",10,IF(P28="NO ES UN CONTROL",0,"0")))</f>
        <v>15</v>
      </c>
      <c r="R28" s="113" t="str">
        <f>IF(R25&lt;86,"DÉBIL",IF(R25&lt;96,"MODERADO",IF(R25&lt;101,"FUERTE","")))</f>
        <v>FUERTE</v>
      </c>
      <c r="S28" s="235"/>
      <c r="T28" s="117" t="str">
        <f>IF(AND(R28="FUERTE",S25="FUERTE (SIEMPRE SE EJECUTA)"),"FUERTE",IF(OR(R28="DÉBIL",S25="DÉBIL (NO SE EJECUTA)"),"DÉBIL",IF(OR(R28="MODERADO",S25="MODERADO (ALGUNAS VECES)"),"MODERADO")))</f>
        <v>FUERTE</v>
      </c>
      <c r="U28" s="235"/>
      <c r="V28" s="235"/>
      <c r="W28" s="235"/>
      <c r="X28" s="235"/>
      <c r="Y28" s="235"/>
      <c r="Z28" s="235"/>
      <c r="AA28" s="235"/>
      <c r="AB28" s="239"/>
      <c r="AC28" s="208"/>
      <c r="AD28" s="234"/>
      <c r="AE28" s="137" t="s">
        <v>148</v>
      </c>
      <c r="AF28" s="60"/>
      <c r="AG28" s="234"/>
      <c r="AH28" s="235"/>
      <c r="AI28" s="235"/>
      <c r="AJ28" s="235"/>
      <c r="AK28" s="239"/>
      <c r="AL28" s="37"/>
      <c r="AM28" s="234"/>
      <c r="AN28" s="239"/>
      <c r="AO28" s="37"/>
      <c r="AP28" s="37"/>
      <c r="AQ28" s="37"/>
    </row>
    <row r="29" spans="1:43" ht="69.75" hidden="1" customHeight="1">
      <c r="A29" s="234"/>
      <c r="B29" s="96"/>
      <c r="C29" s="96"/>
      <c r="D29" s="96"/>
      <c r="E29" s="236"/>
      <c r="F29" s="235"/>
      <c r="G29" s="235"/>
      <c r="H29" s="125"/>
      <c r="I29" s="235"/>
      <c r="J29" s="235"/>
      <c r="K29" s="235"/>
      <c r="L29" s="235"/>
      <c r="M29" s="235"/>
      <c r="N29" s="235"/>
      <c r="O29" s="55" t="s">
        <v>29</v>
      </c>
      <c r="P29" s="56" t="s">
        <v>30</v>
      </c>
      <c r="Q29" s="57">
        <f>IF(P29="CONFIABLE",15,IF(P29="NO CONFIABLE",0,"0"))</f>
        <v>15</v>
      </c>
      <c r="R29" s="237"/>
      <c r="S29" s="235"/>
      <c r="T29" s="235"/>
      <c r="U29" s="235"/>
      <c r="V29" s="235"/>
      <c r="W29" s="235"/>
      <c r="X29" s="235"/>
      <c r="Y29" s="235"/>
      <c r="Z29" s="235"/>
      <c r="AA29" s="235"/>
      <c r="AB29" s="239"/>
      <c r="AC29" s="208"/>
      <c r="AD29" s="234"/>
      <c r="AE29" s="243"/>
      <c r="AF29" s="60"/>
      <c r="AG29" s="234"/>
      <c r="AH29" s="235"/>
      <c r="AI29" s="235"/>
      <c r="AJ29" s="235"/>
      <c r="AK29" s="239"/>
      <c r="AL29" s="37"/>
      <c r="AM29" s="234"/>
      <c r="AN29" s="239"/>
      <c r="AO29" s="37"/>
      <c r="AP29" s="37"/>
      <c r="AQ29" s="37"/>
    </row>
    <row r="30" spans="1:43" ht="86.25" hidden="1" customHeight="1">
      <c r="A30" s="234"/>
      <c r="B30" s="96"/>
      <c r="C30" s="96"/>
      <c r="D30" s="96"/>
      <c r="E30" s="236"/>
      <c r="F30" s="235"/>
      <c r="G30" s="235"/>
      <c r="H30" s="125"/>
      <c r="I30" s="235"/>
      <c r="J30" s="235"/>
      <c r="K30" s="235"/>
      <c r="L30" s="235"/>
      <c r="M30" s="235"/>
      <c r="N30" s="235"/>
      <c r="O30" s="55" t="s">
        <v>34</v>
      </c>
      <c r="P30" s="56" t="s">
        <v>35</v>
      </c>
      <c r="Q30" s="57">
        <f>IF(P30="SE INVESTIGAN Y SE RESUELVEN OPORTUNAMENTE",15,IF(P30="NO SE INVESTIGAN Y SE RESUELVEN OPORTUNAMENTE",0,"0"))</f>
        <v>15</v>
      </c>
      <c r="R30" s="237"/>
      <c r="S30" s="235"/>
      <c r="T30" s="235"/>
      <c r="U30" s="235"/>
      <c r="V30" s="235"/>
      <c r="W30" s="235"/>
      <c r="X30" s="235"/>
      <c r="Y30" s="235"/>
      <c r="Z30" s="235"/>
      <c r="AA30" s="235"/>
      <c r="AB30" s="239"/>
      <c r="AC30" s="208"/>
      <c r="AD30" s="234"/>
      <c r="AE30" s="138"/>
      <c r="AF30" s="54"/>
      <c r="AG30" s="234"/>
      <c r="AH30" s="235"/>
      <c r="AI30" s="235"/>
      <c r="AJ30" s="235"/>
      <c r="AK30" s="239"/>
      <c r="AL30" s="37"/>
      <c r="AM30" s="234"/>
      <c r="AN30" s="239"/>
      <c r="AO30" s="37"/>
      <c r="AP30" s="37"/>
      <c r="AQ30" s="37"/>
    </row>
    <row r="31" spans="1:43" ht="69.75" hidden="1" customHeight="1">
      <c r="A31" s="234"/>
      <c r="B31" s="66"/>
      <c r="C31" s="66"/>
      <c r="D31" s="66"/>
      <c r="E31" s="236"/>
      <c r="F31" s="235"/>
      <c r="G31" s="235"/>
      <c r="H31" s="125"/>
      <c r="I31" s="238"/>
      <c r="J31" s="238"/>
      <c r="K31" s="238"/>
      <c r="L31" s="238"/>
      <c r="M31" s="238"/>
      <c r="N31" s="238"/>
      <c r="O31" s="61" t="s">
        <v>38</v>
      </c>
      <c r="P31" s="62" t="s">
        <v>151</v>
      </c>
      <c r="Q31" s="63">
        <f>IF(P31="COMPLETA",10,IF(P31="INCOMPLETA",5,IF(P31="NO EXISTE",0,"0")))</f>
        <v>10</v>
      </c>
      <c r="R31" s="240"/>
      <c r="S31" s="241"/>
      <c r="T31" s="241"/>
      <c r="U31" s="241"/>
      <c r="V31" s="235"/>
      <c r="W31" s="235"/>
      <c r="X31" s="235"/>
      <c r="Y31" s="235"/>
      <c r="Z31" s="235"/>
      <c r="AA31" s="235"/>
      <c r="AB31" s="239"/>
      <c r="AC31" s="208"/>
      <c r="AD31" s="242"/>
      <c r="AE31" s="245"/>
      <c r="AF31" s="54"/>
      <c r="AG31" s="242"/>
      <c r="AH31" s="241"/>
      <c r="AI31" s="241"/>
      <c r="AJ31" s="241"/>
      <c r="AK31" s="245"/>
      <c r="AL31" s="37"/>
      <c r="AM31" s="242"/>
      <c r="AN31" s="243"/>
      <c r="AO31" s="37"/>
      <c r="AP31" s="37"/>
      <c r="AQ31" s="37"/>
    </row>
    <row r="32" spans="1:43" ht="63.75" hidden="1" customHeight="1">
      <c r="A32" s="234"/>
      <c r="B32" s="127"/>
      <c r="C32" s="128"/>
      <c r="D32" s="135"/>
      <c r="E32" s="236"/>
      <c r="F32" s="235"/>
      <c r="G32" s="235"/>
      <c r="H32" s="125"/>
      <c r="I32" s="143"/>
      <c r="J32" s="143"/>
      <c r="K32" s="143"/>
      <c r="L32" s="143"/>
      <c r="M32" s="136"/>
      <c r="N32" s="136"/>
      <c r="O32" s="51" t="s">
        <v>3</v>
      </c>
      <c r="P32" s="52" t="s">
        <v>4</v>
      </c>
      <c r="Q32" s="53">
        <f>IF(P32="ASIGNADO",15,IF(P32="NO ASIGNADO",0,"0"))</f>
        <v>15</v>
      </c>
      <c r="R32" s="114">
        <f>SUM(Q32:Q38)</f>
        <v>100</v>
      </c>
      <c r="S32" s="115" t="s">
        <v>137</v>
      </c>
      <c r="T32" s="116">
        <f>IF(T35="DÉBIL",0,IF(T35="MODERADO",50,IF(T35="FUERTE",100,"")))</f>
        <v>100</v>
      </c>
      <c r="U32" s="140" t="str">
        <f>IF(AND(R35="FUERTE",S32="FUERTE (SIEMPRE SE EJECUTA)"),"NO","SÍ")</f>
        <v>NO</v>
      </c>
      <c r="V32" s="235"/>
      <c r="W32" s="235"/>
      <c r="X32" s="235"/>
      <c r="Y32" s="235"/>
      <c r="Z32" s="235"/>
      <c r="AA32" s="235"/>
      <c r="AB32" s="239"/>
      <c r="AC32" s="208"/>
      <c r="AD32" s="165"/>
      <c r="AE32" s="166"/>
      <c r="AF32" s="54"/>
      <c r="AG32" s="148"/>
      <c r="AH32" s="144"/>
      <c r="AI32" s="144"/>
      <c r="AJ32" s="144"/>
      <c r="AK32" s="145"/>
      <c r="AL32" s="37"/>
      <c r="AM32" s="146"/>
      <c r="AN32" s="147"/>
      <c r="AO32" s="37"/>
      <c r="AP32" s="37"/>
      <c r="AQ32" s="37"/>
    </row>
    <row r="33" spans="1:43" ht="63.75" hidden="1" customHeight="1">
      <c r="A33" s="234"/>
      <c r="B33" s="235"/>
      <c r="C33" s="235"/>
      <c r="D33" s="239"/>
      <c r="E33" s="236"/>
      <c r="F33" s="235"/>
      <c r="G33" s="235"/>
      <c r="H33" s="125"/>
      <c r="I33" s="235"/>
      <c r="J33" s="235"/>
      <c r="K33" s="235"/>
      <c r="L33" s="235"/>
      <c r="M33" s="235"/>
      <c r="N33" s="235"/>
      <c r="O33" s="55" t="s">
        <v>9</v>
      </c>
      <c r="P33" s="56" t="s">
        <v>150</v>
      </c>
      <c r="Q33" s="57">
        <f>IF(P33="ADECUADO",15,IF(P33="INADECUADO",0,"0"))</f>
        <v>15</v>
      </c>
      <c r="R33" s="237"/>
      <c r="S33" s="235"/>
      <c r="T33" s="235"/>
      <c r="U33" s="235"/>
      <c r="V33" s="235"/>
      <c r="W33" s="235"/>
      <c r="X33" s="235"/>
      <c r="Y33" s="235"/>
      <c r="Z33" s="235"/>
      <c r="AA33" s="235"/>
      <c r="AB33" s="239"/>
      <c r="AC33" s="208"/>
      <c r="AD33" s="234"/>
      <c r="AE33" s="239"/>
      <c r="AF33" s="54"/>
      <c r="AG33" s="234"/>
      <c r="AH33" s="235"/>
      <c r="AI33" s="235"/>
      <c r="AJ33" s="235"/>
      <c r="AK33" s="239"/>
      <c r="AL33" s="37"/>
      <c r="AM33" s="234"/>
      <c r="AN33" s="239"/>
      <c r="AO33" s="37"/>
      <c r="AP33" s="37"/>
      <c r="AQ33" s="37"/>
    </row>
    <row r="34" spans="1:43" ht="63.75" hidden="1" customHeight="1">
      <c r="A34" s="234"/>
      <c r="B34" s="235"/>
      <c r="C34" s="235"/>
      <c r="D34" s="239"/>
      <c r="E34" s="236"/>
      <c r="F34" s="235"/>
      <c r="G34" s="235"/>
      <c r="H34" s="125"/>
      <c r="I34" s="235"/>
      <c r="J34" s="235"/>
      <c r="K34" s="235"/>
      <c r="L34" s="235"/>
      <c r="M34" s="235"/>
      <c r="N34" s="235"/>
      <c r="O34" s="58" t="s">
        <v>16</v>
      </c>
      <c r="P34" s="56" t="s">
        <v>17</v>
      </c>
      <c r="Q34" s="57">
        <f>IF(P34="OPORTUNA",15,IF(P34="INOPORTUNA",0,"0"))</f>
        <v>15</v>
      </c>
      <c r="R34" s="244"/>
      <c r="S34" s="235"/>
      <c r="T34" s="238"/>
      <c r="U34" s="235"/>
      <c r="V34" s="235"/>
      <c r="W34" s="235"/>
      <c r="X34" s="235"/>
      <c r="Y34" s="235"/>
      <c r="Z34" s="235"/>
      <c r="AA34" s="235"/>
      <c r="AB34" s="239"/>
      <c r="AC34" s="208"/>
      <c r="AD34" s="234"/>
      <c r="AE34" s="243"/>
      <c r="AF34" s="54"/>
      <c r="AG34" s="234"/>
      <c r="AH34" s="235"/>
      <c r="AI34" s="235"/>
      <c r="AJ34" s="235"/>
      <c r="AK34" s="239"/>
      <c r="AL34" s="37"/>
      <c r="AM34" s="234"/>
      <c r="AN34" s="239"/>
      <c r="AO34" s="37"/>
      <c r="AP34" s="37"/>
      <c r="AQ34" s="37"/>
    </row>
    <row r="35" spans="1:43" ht="63.75" hidden="1" customHeight="1">
      <c r="A35" s="234"/>
      <c r="B35" s="235"/>
      <c r="C35" s="235"/>
      <c r="D35" s="239"/>
      <c r="E35" s="236"/>
      <c r="F35" s="235"/>
      <c r="G35" s="235"/>
      <c r="H35" s="125"/>
      <c r="I35" s="235"/>
      <c r="J35" s="235"/>
      <c r="K35" s="235"/>
      <c r="L35" s="235"/>
      <c r="M35" s="235"/>
      <c r="N35" s="235"/>
      <c r="O35" s="55" t="s">
        <v>23</v>
      </c>
      <c r="P35" s="56" t="s">
        <v>24</v>
      </c>
      <c r="Q35" s="57">
        <f>IF(P35="PREVENIR",15,IF(P35="DETECTAR",10,IF(P35="NO ES UN CONTROL",0,"0")))</f>
        <v>15</v>
      </c>
      <c r="R35" s="113" t="str">
        <f>IF(R32&lt;86,"DÉBIL",IF(R32&lt;96,"MODERADO",IF(R32&lt;101,"FUERTE","")))</f>
        <v>FUERTE</v>
      </c>
      <c r="S35" s="235"/>
      <c r="T35" s="117" t="str">
        <f>IF(AND(R35="FUERTE",S32="FUERTE (SIEMPRE SE EJECUTA)"),"FUERTE",IF(OR(R35="DÉBIL",S32="DÉBIL (NO SE EJECUTA)"),"DÉBIL",IF(OR(R35="MODERADO",S32="MODERADO (ALGUNAS VECES)"),"MODERADO")))</f>
        <v>FUERTE</v>
      </c>
      <c r="U35" s="235"/>
      <c r="V35" s="235"/>
      <c r="W35" s="235"/>
      <c r="X35" s="235"/>
      <c r="Y35" s="235"/>
      <c r="Z35" s="235"/>
      <c r="AA35" s="235"/>
      <c r="AB35" s="239"/>
      <c r="AC35" s="208"/>
      <c r="AD35" s="234"/>
      <c r="AE35" s="137" t="s">
        <v>148</v>
      </c>
      <c r="AF35" s="60"/>
      <c r="AG35" s="234"/>
      <c r="AH35" s="235"/>
      <c r="AI35" s="235"/>
      <c r="AJ35" s="235"/>
      <c r="AK35" s="239"/>
      <c r="AL35" s="37"/>
      <c r="AM35" s="234"/>
      <c r="AN35" s="239"/>
      <c r="AO35" s="37"/>
      <c r="AP35" s="37"/>
      <c r="AQ35" s="37"/>
    </row>
    <row r="36" spans="1:43" ht="63.75" hidden="1" customHeight="1">
      <c r="A36" s="234"/>
      <c r="B36" s="235"/>
      <c r="C36" s="235"/>
      <c r="D36" s="239"/>
      <c r="E36" s="236"/>
      <c r="F36" s="235"/>
      <c r="G36" s="235"/>
      <c r="H36" s="125"/>
      <c r="I36" s="235"/>
      <c r="J36" s="235"/>
      <c r="K36" s="235"/>
      <c r="L36" s="235"/>
      <c r="M36" s="235"/>
      <c r="N36" s="235"/>
      <c r="O36" s="55" t="s">
        <v>29</v>
      </c>
      <c r="P36" s="56" t="s">
        <v>30</v>
      </c>
      <c r="Q36" s="57">
        <f>IF(P36="CONFIABLE",15,IF(P36="NO CONFIABLE",0,"0"))</f>
        <v>15</v>
      </c>
      <c r="R36" s="237"/>
      <c r="S36" s="235"/>
      <c r="T36" s="235"/>
      <c r="U36" s="235"/>
      <c r="V36" s="235"/>
      <c r="W36" s="235"/>
      <c r="X36" s="235"/>
      <c r="Y36" s="235"/>
      <c r="Z36" s="235"/>
      <c r="AA36" s="235"/>
      <c r="AB36" s="239"/>
      <c r="AC36" s="208"/>
      <c r="AD36" s="234"/>
      <c r="AE36" s="243"/>
      <c r="AF36" s="60"/>
      <c r="AG36" s="234"/>
      <c r="AH36" s="235"/>
      <c r="AI36" s="235"/>
      <c r="AJ36" s="235"/>
      <c r="AK36" s="239"/>
      <c r="AL36" s="37"/>
      <c r="AM36" s="234"/>
      <c r="AN36" s="239"/>
      <c r="AO36" s="37"/>
      <c r="AP36" s="37"/>
      <c r="AQ36" s="37"/>
    </row>
    <row r="37" spans="1:43" ht="63.75" hidden="1" customHeight="1">
      <c r="A37" s="234"/>
      <c r="B37" s="235"/>
      <c r="C37" s="235"/>
      <c r="D37" s="239"/>
      <c r="E37" s="236"/>
      <c r="F37" s="235"/>
      <c r="G37" s="235"/>
      <c r="H37" s="125"/>
      <c r="I37" s="235"/>
      <c r="J37" s="235"/>
      <c r="K37" s="235"/>
      <c r="L37" s="235"/>
      <c r="M37" s="235"/>
      <c r="N37" s="235"/>
      <c r="O37" s="55" t="s">
        <v>34</v>
      </c>
      <c r="P37" s="56" t="s">
        <v>35</v>
      </c>
      <c r="Q37" s="57">
        <f>IF(P37="SE INVESTIGAN Y SE RESUELVEN OPORTUNAMENTE",15,IF(P37="NO SE INVESTIGAN Y SE RESUELVEN OPORTUNAMENTE",0,"0"))</f>
        <v>15</v>
      </c>
      <c r="R37" s="237"/>
      <c r="S37" s="235"/>
      <c r="T37" s="235"/>
      <c r="U37" s="235"/>
      <c r="V37" s="235"/>
      <c r="W37" s="235"/>
      <c r="X37" s="235"/>
      <c r="Y37" s="235"/>
      <c r="Z37" s="235"/>
      <c r="AA37" s="235"/>
      <c r="AB37" s="239"/>
      <c r="AC37" s="208"/>
      <c r="AD37" s="234"/>
      <c r="AE37" s="138"/>
      <c r="AF37" s="54"/>
      <c r="AG37" s="234"/>
      <c r="AH37" s="235"/>
      <c r="AI37" s="235"/>
      <c r="AJ37" s="235"/>
      <c r="AK37" s="239"/>
      <c r="AL37" s="37"/>
      <c r="AM37" s="234"/>
      <c r="AN37" s="239"/>
      <c r="AO37" s="37"/>
      <c r="AP37" s="37"/>
      <c r="AQ37" s="37"/>
    </row>
    <row r="38" spans="1:43" ht="63.75" hidden="1" customHeight="1">
      <c r="A38" s="234"/>
      <c r="B38" s="241"/>
      <c r="C38" s="241"/>
      <c r="D38" s="245"/>
      <c r="E38" s="236"/>
      <c r="F38" s="235"/>
      <c r="G38" s="235"/>
      <c r="H38" s="125"/>
      <c r="I38" s="238"/>
      <c r="J38" s="238"/>
      <c r="K38" s="238"/>
      <c r="L38" s="238"/>
      <c r="M38" s="238"/>
      <c r="N38" s="238"/>
      <c r="O38" s="61" t="s">
        <v>38</v>
      </c>
      <c r="P38" s="62" t="s">
        <v>151</v>
      </c>
      <c r="Q38" s="63">
        <f>IF(P38="COMPLETA",10,IF(P38="INCOMPLETA",5,IF(P38="NO EXISTE",0,"0")))</f>
        <v>10</v>
      </c>
      <c r="R38" s="240"/>
      <c r="S38" s="241"/>
      <c r="T38" s="241"/>
      <c r="U38" s="241"/>
      <c r="V38" s="235"/>
      <c r="W38" s="235"/>
      <c r="X38" s="235"/>
      <c r="Y38" s="235"/>
      <c r="Z38" s="235"/>
      <c r="AA38" s="235"/>
      <c r="AB38" s="239"/>
      <c r="AC38" s="208"/>
      <c r="AD38" s="242"/>
      <c r="AE38" s="245"/>
      <c r="AF38" s="54"/>
      <c r="AG38" s="242"/>
      <c r="AH38" s="241"/>
      <c r="AI38" s="241"/>
      <c r="AJ38" s="241"/>
      <c r="AK38" s="245"/>
      <c r="AL38" s="37"/>
      <c r="AM38" s="242"/>
      <c r="AN38" s="243"/>
      <c r="AO38" s="37"/>
      <c r="AP38" s="37"/>
      <c r="AQ38" s="37"/>
    </row>
    <row r="39" spans="1:43" ht="63.75" hidden="1" customHeight="1">
      <c r="A39" s="234"/>
      <c r="B39" s="136"/>
      <c r="C39" s="129"/>
      <c r="D39" s="130"/>
      <c r="E39" s="236"/>
      <c r="F39" s="235"/>
      <c r="G39" s="235"/>
      <c r="H39" s="125"/>
      <c r="I39" s="129"/>
      <c r="J39" s="136"/>
      <c r="K39" s="136"/>
      <c r="L39" s="136"/>
      <c r="M39" s="136"/>
      <c r="N39" s="136"/>
      <c r="O39" s="51" t="s">
        <v>3</v>
      </c>
      <c r="P39" s="52" t="s">
        <v>4</v>
      </c>
      <c r="Q39" s="53">
        <f>IF(P39="ASIGNADO",15,IF(P39="NO ASIGNADO",0,"0"))</f>
        <v>15</v>
      </c>
      <c r="R39" s="114">
        <f>SUM(Q39:Q45)</f>
        <v>100</v>
      </c>
      <c r="S39" s="115" t="s">
        <v>137</v>
      </c>
      <c r="T39" s="116">
        <f>IF(T42="DÉBIL",0,IF(T42="MODERADO",50,IF(T42="FUERTE",100,"")))</f>
        <v>100</v>
      </c>
      <c r="U39" s="140" t="str">
        <f>IF(AND(R42="FUERTE",S39="FUERTE (SIEMPRE SE EJECUTA)"),"NO","SÍ")</f>
        <v>NO</v>
      </c>
      <c r="V39" s="235"/>
      <c r="W39" s="235"/>
      <c r="X39" s="235"/>
      <c r="Y39" s="235"/>
      <c r="Z39" s="235"/>
      <c r="AA39" s="235"/>
      <c r="AB39" s="239"/>
      <c r="AC39" s="208"/>
      <c r="AD39" s="165"/>
      <c r="AE39" s="166"/>
      <c r="AF39" s="54"/>
      <c r="AG39" s="148"/>
      <c r="AH39" s="144"/>
      <c r="AI39" s="144"/>
      <c r="AJ39" s="144"/>
      <c r="AK39" s="145"/>
      <c r="AL39" s="37"/>
      <c r="AM39" s="146"/>
      <c r="AN39" s="147"/>
      <c r="AO39" s="37"/>
      <c r="AP39" s="37"/>
      <c r="AQ39" s="37"/>
    </row>
    <row r="40" spans="1:43" ht="63.75" hidden="1" customHeight="1">
      <c r="A40" s="234"/>
      <c r="B40" s="235"/>
      <c r="C40" s="235"/>
      <c r="D40" s="239"/>
      <c r="E40" s="236"/>
      <c r="F40" s="235"/>
      <c r="G40" s="235"/>
      <c r="H40" s="125"/>
      <c r="I40" s="235"/>
      <c r="J40" s="235"/>
      <c r="K40" s="235"/>
      <c r="L40" s="235"/>
      <c r="M40" s="235"/>
      <c r="N40" s="235"/>
      <c r="O40" s="55" t="s">
        <v>9</v>
      </c>
      <c r="P40" s="56" t="s">
        <v>150</v>
      </c>
      <c r="Q40" s="57">
        <f>IF(P40="ADECUADO",15,IF(P40="INADECUADO",0,"0"))</f>
        <v>15</v>
      </c>
      <c r="R40" s="237"/>
      <c r="S40" s="235"/>
      <c r="T40" s="235"/>
      <c r="U40" s="235"/>
      <c r="V40" s="235"/>
      <c r="W40" s="235"/>
      <c r="X40" s="235"/>
      <c r="Y40" s="235"/>
      <c r="Z40" s="235"/>
      <c r="AA40" s="235"/>
      <c r="AB40" s="239"/>
      <c r="AC40" s="208"/>
      <c r="AD40" s="234"/>
      <c r="AE40" s="239"/>
      <c r="AF40" s="54"/>
      <c r="AG40" s="234"/>
      <c r="AH40" s="235"/>
      <c r="AI40" s="235"/>
      <c r="AJ40" s="235"/>
      <c r="AK40" s="239"/>
      <c r="AL40" s="37"/>
      <c r="AM40" s="234"/>
      <c r="AN40" s="239"/>
      <c r="AO40" s="37"/>
      <c r="AP40" s="37"/>
      <c r="AQ40" s="37"/>
    </row>
    <row r="41" spans="1:43" ht="63.75" hidden="1" customHeight="1">
      <c r="A41" s="234"/>
      <c r="B41" s="235"/>
      <c r="C41" s="235"/>
      <c r="D41" s="239"/>
      <c r="E41" s="236"/>
      <c r="F41" s="235"/>
      <c r="G41" s="235"/>
      <c r="H41" s="125"/>
      <c r="I41" s="235"/>
      <c r="J41" s="235"/>
      <c r="K41" s="235"/>
      <c r="L41" s="235"/>
      <c r="M41" s="235"/>
      <c r="N41" s="235"/>
      <c r="O41" s="58" t="s">
        <v>16</v>
      </c>
      <c r="P41" s="56" t="s">
        <v>17</v>
      </c>
      <c r="Q41" s="57">
        <f>IF(P41="OPORTUNA",15,IF(P41="INOPORTUNA",0,"0"))</f>
        <v>15</v>
      </c>
      <c r="R41" s="244"/>
      <c r="S41" s="235"/>
      <c r="T41" s="238"/>
      <c r="U41" s="235"/>
      <c r="V41" s="235"/>
      <c r="W41" s="235"/>
      <c r="X41" s="235"/>
      <c r="Y41" s="235"/>
      <c r="Z41" s="235"/>
      <c r="AA41" s="235"/>
      <c r="AB41" s="239"/>
      <c r="AC41" s="208"/>
      <c r="AD41" s="234"/>
      <c r="AE41" s="243"/>
      <c r="AF41" s="54"/>
      <c r="AG41" s="234"/>
      <c r="AH41" s="235"/>
      <c r="AI41" s="235"/>
      <c r="AJ41" s="235"/>
      <c r="AK41" s="239"/>
      <c r="AL41" s="37"/>
      <c r="AM41" s="234"/>
      <c r="AN41" s="239"/>
      <c r="AO41" s="37"/>
      <c r="AP41" s="37"/>
      <c r="AQ41" s="37"/>
    </row>
    <row r="42" spans="1:43" ht="63.75" hidden="1" customHeight="1">
      <c r="A42" s="234"/>
      <c r="B42" s="235"/>
      <c r="C42" s="235"/>
      <c r="D42" s="239"/>
      <c r="E42" s="236"/>
      <c r="F42" s="235"/>
      <c r="G42" s="235"/>
      <c r="H42" s="125"/>
      <c r="I42" s="235"/>
      <c r="J42" s="235"/>
      <c r="K42" s="235"/>
      <c r="L42" s="235"/>
      <c r="M42" s="235"/>
      <c r="N42" s="235"/>
      <c r="O42" s="55" t="s">
        <v>23</v>
      </c>
      <c r="P42" s="56" t="s">
        <v>24</v>
      </c>
      <c r="Q42" s="57">
        <f>IF(P42="PREVENIR",15,IF(P42="DETECTAR",10,IF(P42="NO ES UN CONTROL",0,"0")))</f>
        <v>15</v>
      </c>
      <c r="R42" s="113" t="str">
        <f>IF(R39&lt;86,"DÉBIL",IF(R39&lt;96,"MODERADO",IF(R39&lt;101,"FUERTE","")))</f>
        <v>FUERTE</v>
      </c>
      <c r="S42" s="235"/>
      <c r="T42" s="117" t="str">
        <f>IF(AND(R42="FUERTE",S39="FUERTE (SIEMPRE SE EJECUTA)"),"FUERTE",IF(OR(R42="DÉBIL",S39="DÉBIL (NO SE EJECUTA)"),"DÉBIL",IF(OR(R42="MODERADO",S39="MODERADO (ALGUNAS VECES)"),"MODERADO")))</f>
        <v>FUERTE</v>
      </c>
      <c r="U42" s="235"/>
      <c r="V42" s="235"/>
      <c r="W42" s="235"/>
      <c r="X42" s="235"/>
      <c r="Y42" s="235"/>
      <c r="Z42" s="235"/>
      <c r="AA42" s="235"/>
      <c r="AB42" s="239"/>
      <c r="AC42" s="208"/>
      <c r="AD42" s="234"/>
      <c r="AE42" s="137" t="s">
        <v>148</v>
      </c>
      <c r="AF42" s="60"/>
      <c r="AG42" s="234"/>
      <c r="AH42" s="235"/>
      <c r="AI42" s="235"/>
      <c r="AJ42" s="235"/>
      <c r="AK42" s="239"/>
      <c r="AL42" s="37"/>
      <c r="AM42" s="234"/>
      <c r="AN42" s="239"/>
      <c r="AO42" s="37"/>
      <c r="AP42" s="37"/>
      <c r="AQ42" s="37"/>
    </row>
    <row r="43" spans="1:43" ht="63.75" hidden="1" customHeight="1">
      <c r="A43" s="234"/>
      <c r="B43" s="235"/>
      <c r="C43" s="235"/>
      <c r="D43" s="239"/>
      <c r="E43" s="236"/>
      <c r="F43" s="235"/>
      <c r="G43" s="235"/>
      <c r="H43" s="125"/>
      <c r="I43" s="235"/>
      <c r="J43" s="235"/>
      <c r="K43" s="235"/>
      <c r="L43" s="235"/>
      <c r="M43" s="235"/>
      <c r="N43" s="235"/>
      <c r="O43" s="55" t="s">
        <v>29</v>
      </c>
      <c r="P43" s="56" t="s">
        <v>30</v>
      </c>
      <c r="Q43" s="57">
        <f>IF(P43="CONFIABLE",15,IF(P43="NO CONFIABLE",0,"0"))</f>
        <v>15</v>
      </c>
      <c r="R43" s="237"/>
      <c r="S43" s="235"/>
      <c r="T43" s="235"/>
      <c r="U43" s="235"/>
      <c r="V43" s="235"/>
      <c r="W43" s="235"/>
      <c r="X43" s="235"/>
      <c r="Y43" s="235"/>
      <c r="Z43" s="235"/>
      <c r="AA43" s="235"/>
      <c r="AB43" s="239"/>
      <c r="AC43" s="208"/>
      <c r="AD43" s="234"/>
      <c r="AE43" s="243"/>
      <c r="AF43" s="60"/>
      <c r="AG43" s="234"/>
      <c r="AH43" s="235"/>
      <c r="AI43" s="235"/>
      <c r="AJ43" s="235"/>
      <c r="AK43" s="239"/>
      <c r="AL43" s="37"/>
      <c r="AM43" s="234"/>
      <c r="AN43" s="239"/>
      <c r="AO43" s="37"/>
      <c r="AP43" s="37"/>
      <c r="AQ43" s="37"/>
    </row>
    <row r="44" spans="1:43" ht="63.75" hidden="1" customHeight="1">
      <c r="A44" s="234"/>
      <c r="B44" s="235"/>
      <c r="C44" s="235"/>
      <c r="D44" s="239"/>
      <c r="E44" s="236"/>
      <c r="F44" s="235"/>
      <c r="G44" s="235"/>
      <c r="H44" s="125"/>
      <c r="I44" s="235"/>
      <c r="J44" s="235"/>
      <c r="K44" s="235"/>
      <c r="L44" s="235"/>
      <c r="M44" s="235"/>
      <c r="N44" s="235"/>
      <c r="O44" s="55" t="s">
        <v>34</v>
      </c>
      <c r="P44" s="56" t="s">
        <v>35</v>
      </c>
      <c r="Q44" s="57">
        <f>IF(P44="SE INVESTIGAN Y SE RESUELVEN OPORTUNAMENTE",15,IF(P44="NO SE INVESTIGAN Y SE RESUELVEN OPORTUNAMENTE",0,"0"))</f>
        <v>15</v>
      </c>
      <c r="R44" s="237"/>
      <c r="S44" s="235"/>
      <c r="T44" s="235"/>
      <c r="U44" s="235"/>
      <c r="V44" s="235"/>
      <c r="W44" s="235"/>
      <c r="X44" s="235"/>
      <c r="Y44" s="235"/>
      <c r="Z44" s="235"/>
      <c r="AA44" s="235"/>
      <c r="AB44" s="239"/>
      <c r="AC44" s="208"/>
      <c r="AD44" s="234"/>
      <c r="AE44" s="138"/>
      <c r="AF44" s="54"/>
      <c r="AG44" s="234"/>
      <c r="AH44" s="235"/>
      <c r="AI44" s="235"/>
      <c r="AJ44" s="235"/>
      <c r="AK44" s="239"/>
      <c r="AL44" s="37"/>
      <c r="AM44" s="234"/>
      <c r="AN44" s="239"/>
      <c r="AO44" s="37"/>
      <c r="AP44" s="37"/>
      <c r="AQ44" s="37"/>
    </row>
    <row r="45" spans="1:43" ht="63.75" hidden="1" customHeight="1">
      <c r="A45" s="234"/>
      <c r="B45" s="241"/>
      <c r="C45" s="241"/>
      <c r="D45" s="245"/>
      <c r="E45" s="236"/>
      <c r="F45" s="235"/>
      <c r="G45" s="235"/>
      <c r="H45" s="125"/>
      <c r="I45" s="238"/>
      <c r="J45" s="238"/>
      <c r="K45" s="238"/>
      <c r="L45" s="238"/>
      <c r="M45" s="238"/>
      <c r="N45" s="238"/>
      <c r="O45" s="61" t="s">
        <v>38</v>
      </c>
      <c r="P45" s="62" t="s">
        <v>151</v>
      </c>
      <c r="Q45" s="63">
        <f>IF(P45="COMPLETA",10,IF(P45="INCOMPLETA",5,IF(P45="NO EXISTE",0,"0")))</f>
        <v>10</v>
      </c>
      <c r="R45" s="240"/>
      <c r="S45" s="241"/>
      <c r="T45" s="241"/>
      <c r="U45" s="241"/>
      <c r="V45" s="235"/>
      <c r="W45" s="235"/>
      <c r="X45" s="235"/>
      <c r="Y45" s="235"/>
      <c r="Z45" s="235"/>
      <c r="AA45" s="235"/>
      <c r="AB45" s="239"/>
      <c r="AC45" s="208"/>
      <c r="AD45" s="242"/>
      <c r="AE45" s="245"/>
      <c r="AF45" s="54"/>
      <c r="AG45" s="242"/>
      <c r="AH45" s="241"/>
      <c r="AI45" s="241"/>
      <c r="AJ45" s="241"/>
      <c r="AK45" s="245"/>
      <c r="AL45" s="37"/>
      <c r="AM45" s="242"/>
      <c r="AN45" s="243"/>
      <c r="AO45" s="37"/>
      <c r="AP45" s="37"/>
      <c r="AQ45" s="37"/>
    </row>
    <row r="46" spans="1:43" ht="63.75" hidden="1" customHeight="1">
      <c r="A46" s="234"/>
      <c r="B46" s="136"/>
      <c r="C46" s="129"/>
      <c r="D46" s="130"/>
      <c r="E46" s="236"/>
      <c r="F46" s="235"/>
      <c r="G46" s="235"/>
      <c r="H46" s="125"/>
      <c r="I46" s="129"/>
      <c r="J46" s="136"/>
      <c r="K46" s="136"/>
      <c r="L46" s="64"/>
      <c r="M46" s="64"/>
      <c r="N46" s="136"/>
      <c r="O46" s="51" t="s">
        <v>3</v>
      </c>
      <c r="P46" s="52" t="s">
        <v>4</v>
      </c>
      <c r="Q46" s="53">
        <f>IF(P46="ASIGNADO",15,IF(P46="NO ASIGNADO",0,"0"))</f>
        <v>15</v>
      </c>
      <c r="R46" s="114">
        <f>SUM(Q46:Q52)</f>
        <v>100</v>
      </c>
      <c r="S46" s="115" t="s">
        <v>137</v>
      </c>
      <c r="T46" s="116">
        <f>IF(T49="DÉBIL",0,IF(T49="MODERADO",50,IF(T49="FUERTE",100,"")))</f>
        <v>100</v>
      </c>
      <c r="U46" s="140" t="str">
        <f>IF(AND(R49="FUERTE",S46="FUERTE (SIEMPRE SE EJECUTA)"),"NO","SÍ")</f>
        <v>NO</v>
      </c>
      <c r="V46" s="235"/>
      <c r="W46" s="235"/>
      <c r="X46" s="235"/>
      <c r="Y46" s="235"/>
      <c r="Z46" s="235"/>
      <c r="AA46" s="235"/>
      <c r="AB46" s="239"/>
      <c r="AC46" s="208"/>
      <c r="AD46" s="165"/>
      <c r="AE46" s="166"/>
      <c r="AF46" s="54"/>
      <c r="AG46" s="148"/>
      <c r="AH46" s="144"/>
      <c r="AI46" s="144"/>
      <c r="AJ46" s="144"/>
      <c r="AK46" s="145"/>
      <c r="AL46" s="37"/>
      <c r="AM46" s="65"/>
      <c r="AN46" s="147"/>
      <c r="AO46" s="37"/>
      <c r="AP46" s="37"/>
      <c r="AQ46" s="37"/>
    </row>
    <row r="47" spans="1:43" ht="63.75" hidden="1" customHeight="1">
      <c r="A47" s="234"/>
      <c r="B47" s="235"/>
      <c r="C47" s="235"/>
      <c r="D47" s="239"/>
      <c r="E47" s="236"/>
      <c r="F47" s="235"/>
      <c r="G47" s="235"/>
      <c r="H47" s="125"/>
      <c r="I47" s="235"/>
      <c r="J47" s="235"/>
      <c r="K47" s="235"/>
      <c r="L47" s="97"/>
      <c r="M47" s="97"/>
      <c r="N47" s="235"/>
      <c r="O47" s="55" t="s">
        <v>9</v>
      </c>
      <c r="P47" s="56" t="s">
        <v>150</v>
      </c>
      <c r="Q47" s="57">
        <f>IF(P47="ADECUADO",15,IF(P47="INADECUADO",0,"0"))</f>
        <v>15</v>
      </c>
      <c r="R47" s="237"/>
      <c r="S47" s="235"/>
      <c r="T47" s="235"/>
      <c r="U47" s="235"/>
      <c r="V47" s="235"/>
      <c r="W47" s="235"/>
      <c r="X47" s="235"/>
      <c r="Y47" s="235"/>
      <c r="Z47" s="235"/>
      <c r="AA47" s="235"/>
      <c r="AB47" s="239"/>
      <c r="AC47" s="208"/>
      <c r="AD47" s="234"/>
      <c r="AE47" s="239"/>
      <c r="AF47" s="54"/>
      <c r="AG47" s="234"/>
      <c r="AH47" s="235"/>
      <c r="AI47" s="235"/>
      <c r="AJ47" s="235"/>
      <c r="AK47" s="239"/>
      <c r="AL47" s="37"/>
      <c r="AM47" s="98"/>
      <c r="AN47" s="239"/>
      <c r="AO47" s="37"/>
      <c r="AP47" s="37"/>
      <c r="AQ47" s="37"/>
    </row>
    <row r="48" spans="1:43" ht="63.75" hidden="1" customHeight="1">
      <c r="A48" s="234"/>
      <c r="B48" s="235"/>
      <c r="C48" s="235"/>
      <c r="D48" s="239"/>
      <c r="E48" s="236"/>
      <c r="F48" s="235"/>
      <c r="G48" s="235"/>
      <c r="H48" s="125"/>
      <c r="I48" s="235"/>
      <c r="J48" s="235"/>
      <c r="K48" s="235"/>
      <c r="L48" s="97"/>
      <c r="M48" s="97"/>
      <c r="N48" s="235"/>
      <c r="O48" s="58" t="s">
        <v>16</v>
      </c>
      <c r="P48" s="56" t="s">
        <v>17</v>
      </c>
      <c r="Q48" s="57">
        <f>IF(P48="OPORTUNA",15,IF(P48="INOPORTUNA",0,"0"))</f>
        <v>15</v>
      </c>
      <c r="R48" s="244"/>
      <c r="S48" s="235"/>
      <c r="T48" s="238"/>
      <c r="U48" s="235"/>
      <c r="V48" s="235"/>
      <c r="W48" s="235"/>
      <c r="X48" s="235"/>
      <c r="Y48" s="235"/>
      <c r="Z48" s="235"/>
      <c r="AA48" s="235"/>
      <c r="AB48" s="239"/>
      <c r="AC48" s="208"/>
      <c r="AD48" s="234"/>
      <c r="AE48" s="243"/>
      <c r="AF48" s="54"/>
      <c r="AG48" s="234"/>
      <c r="AH48" s="235"/>
      <c r="AI48" s="235"/>
      <c r="AJ48" s="235"/>
      <c r="AK48" s="239"/>
      <c r="AL48" s="37"/>
      <c r="AM48" s="98"/>
      <c r="AN48" s="239"/>
      <c r="AO48" s="37"/>
      <c r="AP48" s="37"/>
      <c r="AQ48" s="37"/>
    </row>
    <row r="49" spans="1:43" ht="63.75" hidden="1" customHeight="1">
      <c r="A49" s="234"/>
      <c r="B49" s="235"/>
      <c r="C49" s="235"/>
      <c r="D49" s="239"/>
      <c r="E49" s="236"/>
      <c r="F49" s="235"/>
      <c r="G49" s="235"/>
      <c r="H49" s="125"/>
      <c r="I49" s="235"/>
      <c r="J49" s="235"/>
      <c r="K49" s="235"/>
      <c r="L49" s="97"/>
      <c r="M49" s="97"/>
      <c r="N49" s="235"/>
      <c r="O49" s="55" t="s">
        <v>23</v>
      </c>
      <c r="P49" s="56" t="s">
        <v>24</v>
      </c>
      <c r="Q49" s="57">
        <f>IF(P49="PREVENIR",15,IF(P49="DETECTAR",10,IF(P49="NO ES UN CONTROL",0,"0")))</f>
        <v>15</v>
      </c>
      <c r="R49" s="113" t="str">
        <f>IF(R46&lt;86,"DÉBIL",IF(R46&lt;96,"MODERADO",IF(R46&lt;101,"FUERTE","")))</f>
        <v>FUERTE</v>
      </c>
      <c r="S49" s="235"/>
      <c r="T49" s="117" t="str">
        <f>IF(AND(R49="FUERTE",S46="FUERTE (SIEMPRE SE EJECUTA)"),"FUERTE",IF(OR(R49="DÉBIL",S46="DÉBIL (NO SE EJECUTA)"),"DÉBIL",IF(OR(R49="MODERADO",S46="MODERADO (ALGUNAS VECES)"),"MODERADO")))</f>
        <v>FUERTE</v>
      </c>
      <c r="U49" s="235"/>
      <c r="V49" s="235"/>
      <c r="W49" s="235"/>
      <c r="X49" s="235"/>
      <c r="Y49" s="235"/>
      <c r="Z49" s="235"/>
      <c r="AA49" s="235"/>
      <c r="AB49" s="239"/>
      <c r="AC49" s="208"/>
      <c r="AD49" s="234"/>
      <c r="AE49" s="137" t="s">
        <v>148</v>
      </c>
      <c r="AF49" s="60"/>
      <c r="AG49" s="234"/>
      <c r="AH49" s="235"/>
      <c r="AI49" s="235"/>
      <c r="AJ49" s="235"/>
      <c r="AK49" s="239"/>
      <c r="AL49" s="37"/>
      <c r="AM49" s="98"/>
      <c r="AN49" s="239"/>
      <c r="AO49" s="37"/>
      <c r="AP49" s="37"/>
      <c r="AQ49" s="37"/>
    </row>
    <row r="50" spans="1:43" ht="63.75" hidden="1" customHeight="1">
      <c r="A50" s="234"/>
      <c r="B50" s="235"/>
      <c r="C50" s="235"/>
      <c r="D50" s="239"/>
      <c r="E50" s="236"/>
      <c r="F50" s="235"/>
      <c r="G50" s="235"/>
      <c r="H50" s="125"/>
      <c r="I50" s="235"/>
      <c r="J50" s="235"/>
      <c r="K50" s="235"/>
      <c r="L50" s="97"/>
      <c r="M50" s="97"/>
      <c r="N50" s="235"/>
      <c r="O50" s="55" t="s">
        <v>29</v>
      </c>
      <c r="P50" s="56" t="s">
        <v>30</v>
      </c>
      <c r="Q50" s="57">
        <f>IF(P50="CONFIABLE",15,IF(P50="NO CONFIABLE",0,"0"))</f>
        <v>15</v>
      </c>
      <c r="R50" s="237"/>
      <c r="S50" s="235"/>
      <c r="T50" s="235"/>
      <c r="U50" s="235"/>
      <c r="V50" s="235"/>
      <c r="W50" s="235"/>
      <c r="X50" s="235"/>
      <c r="Y50" s="235"/>
      <c r="Z50" s="235"/>
      <c r="AA50" s="235"/>
      <c r="AB50" s="239"/>
      <c r="AC50" s="208"/>
      <c r="AD50" s="234"/>
      <c r="AE50" s="243"/>
      <c r="AF50" s="60"/>
      <c r="AG50" s="234"/>
      <c r="AH50" s="235"/>
      <c r="AI50" s="235"/>
      <c r="AJ50" s="235"/>
      <c r="AK50" s="239"/>
      <c r="AL50" s="37"/>
      <c r="AM50" s="98"/>
      <c r="AN50" s="239"/>
      <c r="AO50" s="37"/>
      <c r="AP50" s="37"/>
      <c r="AQ50" s="37"/>
    </row>
    <row r="51" spans="1:43" ht="63.75" hidden="1" customHeight="1">
      <c r="A51" s="234"/>
      <c r="B51" s="235"/>
      <c r="C51" s="235"/>
      <c r="D51" s="239"/>
      <c r="E51" s="236"/>
      <c r="F51" s="235"/>
      <c r="G51" s="235"/>
      <c r="H51" s="125"/>
      <c r="I51" s="235"/>
      <c r="J51" s="235"/>
      <c r="K51" s="235"/>
      <c r="L51" s="97"/>
      <c r="M51" s="97"/>
      <c r="N51" s="235"/>
      <c r="O51" s="55" t="s">
        <v>34</v>
      </c>
      <c r="P51" s="56" t="s">
        <v>35</v>
      </c>
      <c r="Q51" s="57">
        <f>IF(P51="SE INVESTIGAN Y SE RESUELVEN OPORTUNAMENTE",15,IF(P51="NO SE INVESTIGAN Y SE RESUELVEN OPORTUNAMENTE",0,"0"))</f>
        <v>15</v>
      </c>
      <c r="R51" s="237"/>
      <c r="S51" s="235"/>
      <c r="T51" s="235"/>
      <c r="U51" s="235"/>
      <c r="V51" s="235"/>
      <c r="W51" s="235"/>
      <c r="X51" s="235"/>
      <c r="Y51" s="235"/>
      <c r="Z51" s="235"/>
      <c r="AA51" s="235"/>
      <c r="AB51" s="239"/>
      <c r="AC51" s="208"/>
      <c r="AD51" s="234"/>
      <c r="AE51" s="138"/>
      <c r="AF51" s="54"/>
      <c r="AG51" s="234"/>
      <c r="AH51" s="235"/>
      <c r="AI51" s="235"/>
      <c r="AJ51" s="235"/>
      <c r="AK51" s="239"/>
      <c r="AL51" s="37"/>
      <c r="AM51" s="98"/>
      <c r="AN51" s="239"/>
      <c r="AO51" s="37"/>
      <c r="AP51" s="37"/>
      <c r="AQ51" s="37"/>
    </row>
    <row r="52" spans="1:43" ht="63.75" hidden="1" customHeight="1">
      <c r="A52" s="234"/>
      <c r="B52" s="241"/>
      <c r="C52" s="241"/>
      <c r="D52" s="245"/>
      <c r="E52" s="236"/>
      <c r="F52" s="235"/>
      <c r="G52" s="235"/>
      <c r="H52" s="125"/>
      <c r="I52" s="238"/>
      <c r="J52" s="238"/>
      <c r="K52" s="238"/>
      <c r="L52" s="67"/>
      <c r="M52" s="67"/>
      <c r="N52" s="238"/>
      <c r="O52" s="61" t="s">
        <v>38</v>
      </c>
      <c r="P52" s="62" t="s">
        <v>39</v>
      </c>
      <c r="Q52" s="63">
        <f>IF(P52="COMPLETA",10,IF(P52="INCOMPLETA",5,IF(P52="NO EXISTE",0,"0")))</f>
        <v>10</v>
      </c>
      <c r="R52" s="240"/>
      <c r="S52" s="241"/>
      <c r="T52" s="241"/>
      <c r="U52" s="241"/>
      <c r="V52" s="235"/>
      <c r="W52" s="235"/>
      <c r="X52" s="235"/>
      <c r="Y52" s="235"/>
      <c r="Z52" s="235"/>
      <c r="AA52" s="235"/>
      <c r="AB52" s="239"/>
      <c r="AC52" s="208"/>
      <c r="AD52" s="242"/>
      <c r="AE52" s="245"/>
      <c r="AF52" s="54"/>
      <c r="AG52" s="242"/>
      <c r="AH52" s="241"/>
      <c r="AI52" s="241"/>
      <c r="AJ52" s="241"/>
      <c r="AK52" s="245"/>
      <c r="AL52" s="37"/>
      <c r="AM52" s="68"/>
      <c r="AN52" s="243"/>
      <c r="AO52" s="37"/>
      <c r="AP52" s="37"/>
      <c r="AQ52" s="37"/>
    </row>
    <row r="53" spans="1:43" ht="63.75" hidden="1" customHeight="1">
      <c r="A53" s="234"/>
      <c r="B53" s="136"/>
      <c r="C53" s="129"/>
      <c r="D53" s="130"/>
      <c r="E53" s="236"/>
      <c r="F53" s="235"/>
      <c r="G53" s="235"/>
      <c r="H53" s="125"/>
      <c r="I53" s="129"/>
      <c r="J53" s="136"/>
      <c r="K53" s="136"/>
      <c r="L53" s="136"/>
      <c r="M53" s="136"/>
      <c r="N53" s="136"/>
      <c r="O53" s="51" t="s">
        <v>3</v>
      </c>
      <c r="P53" s="52" t="s">
        <v>4</v>
      </c>
      <c r="Q53" s="53">
        <f>IF(P53="ASIGNADO",15,IF(P53="NO ASIGNADO",0,"0"))</f>
        <v>15</v>
      </c>
      <c r="R53" s="114">
        <f>SUM(Q53:Q59)</f>
        <v>100</v>
      </c>
      <c r="S53" s="115" t="s">
        <v>137</v>
      </c>
      <c r="T53" s="116">
        <f>IF(T56="DÉBIL",0,IF(T56="MODERADO",50,IF(T56="FUERTE",100,"")))</f>
        <v>100</v>
      </c>
      <c r="U53" s="140" t="str">
        <f>IF(AND(R56="FUERTE",S53="FUERTE (SIEMPRE SE EJECUTA)"),"NO","SÍ")</f>
        <v>NO</v>
      </c>
      <c r="V53" s="235"/>
      <c r="W53" s="235"/>
      <c r="X53" s="235"/>
      <c r="Y53" s="235"/>
      <c r="Z53" s="235"/>
      <c r="AA53" s="235"/>
      <c r="AB53" s="239"/>
      <c r="AC53" s="208"/>
      <c r="AD53" s="165"/>
      <c r="AE53" s="166"/>
      <c r="AF53" s="54"/>
      <c r="AG53" s="148"/>
      <c r="AH53" s="144"/>
      <c r="AI53" s="144"/>
      <c r="AJ53" s="144"/>
      <c r="AK53" s="145"/>
      <c r="AL53" s="37"/>
      <c r="AM53" s="146"/>
      <c r="AN53" s="147"/>
    </row>
    <row r="54" spans="1:43" ht="63.75" hidden="1" customHeight="1">
      <c r="A54" s="234"/>
      <c r="B54" s="235"/>
      <c r="C54" s="235"/>
      <c r="D54" s="239"/>
      <c r="E54" s="236"/>
      <c r="F54" s="235"/>
      <c r="G54" s="235"/>
      <c r="H54" s="125"/>
      <c r="I54" s="235"/>
      <c r="J54" s="235"/>
      <c r="K54" s="235"/>
      <c r="L54" s="235"/>
      <c r="M54" s="235"/>
      <c r="N54" s="235"/>
      <c r="O54" s="55" t="s">
        <v>9</v>
      </c>
      <c r="P54" s="56" t="s">
        <v>10</v>
      </c>
      <c r="Q54" s="57">
        <f>IF(P54="ADECUADO",15,IF(P54="INADECUADO",0,"0"))</f>
        <v>15</v>
      </c>
      <c r="R54" s="237"/>
      <c r="S54" s="235"/>
      <c r="T54" s="235"/>
      <c r="U54" s="235"/>
      <c r="V54" s="235"/>
      <c r="W54" s="235"/>
      <c r="X54" s="235"/>
      <c r="Y54" s="235"/>
      <c r="Z54" s="235"/>
      <c r="AA54" s="235"/>
      <c r="AB54" s="239"/>
      <c r="AC54" s="208"/>
      <c r="AD54" s="234"/>
      <c r="AE54" s="239"/>
      <c r="AF54" s="54"/>
      <c r="AG54" s="234"/>
      <c r="AH54" s="235"/>
      <c r="AI54" s="235"/>
      <c r="AJ54" s="235"/>
      <c r="AK54" s="239"/>
      <c r="AL54" s="37"/>
      <c r="AM54" s="234"/>
      <c r="AN54" s="239"/>
    </row>
    <row r="55" spans="1:43" ht="63.75" hidden="1" customHeight="1">
      <c r="A55" s="234"/>
      <c r="B55" s="235"/>
      <c r="C55" s="235"/>
      <c r="D55" s="239"/>
      <c r="E55" s="236"/>
      <c r="F55" s="235"/>
      <c r="G55" s="235"/>
      <c r="H55" s="125"/>
      <c r="I55" s="235"/>
      <c r="J55" s="235"/>
      <c r="K55" s="235"/>
      <c r="L55" s="235"/>
      <c r="M55" s="235"/>
      <c r="N55" s="235"/>
      <c r="O55" s="58" t="s">
        <v>16</v>
      </c>
      <c r="P55" s="56" t="s">
        <v>17</v>
      </c>
      <c r="Q55" s="57">
        <f>IF(P55="OPORTUNA",15,IF(P55="INOPORTUNA",0,"0"))</f>
        <v>15</v>
      </c>
      <c r="R55" s="244"/>
      <c r="S55" s="235"/>
      <c r="T55" s="238"/>
      <c r="U55" s="235"/>
      <c r="V55" s="235"/>
      <c r="W55" s="235"/>
      <c r="X55" s="235"/>
      <c r="Y55" s="235"/>
      <c r="Z55" s="235"/>
      <c r="AA55" s="235"/>
      <c r="AB55" s="239"/>
      <c r="AC55" s="208"/>
      <c r="AD55" s="234"/>
      <c r="AE55" s="243"/>
      <c r="AF55" s="54"/>
      <c r="AG55" s="234"/>
      <c r="AH55" s="235"/>
      <c r="AI55" s="235"/>
      <c r="AJ55" s="235"/>
      <c r="AK55" s="239"/>
      <c r="AL55" s="37"/>
      <c r="AM55" s="234"/>
      <c r="AN55" s="239"/>
    </row>
    <row r="56" spans="1:43" ht="63.75" hidden="1" customHeight="1">
      <c r="A56" s="234"/>
      <c r="B56" s="235"/>
      <c r="C56" s="235"/>
      <c r="D56" s="239"/>
      <c r="E56" s="236"/>
      <c r="F56" s="235"/>
      <c r="G56" s="235"/>
      <c r="H56" s="125"/>
      <c r="I56" s="235"/>
      <c r="J56" s="235"/>
      <c r="K56" s="235"/>
      <c r="L56" s="235"/>
      <c r="M56" s="235"/>
      <c r="N56" s="235"/>
      <c r="O56" s="55" t="s">
        <v>23</v>
      </c>
      <c r="P56" s="56" t="s">
        <v>24</v>
      </c>
      <c r="Q56" s="57">
        <f>IF(P56="PREVENIR",15,IF(P56="DETECTAR",10,IF(P56="NO ES UN CONTROL",0,"0")))</f>
        <v>15</v>
      </c>
      <c r="R56" s="113" t="str">
        <f>IF(R53&lt;86,"DÉBIL",IF(R53&lt;96,"MODERADO",IF(R53&lt;101,"FUERTE","")))</f>
        <v>FUERTE</v>
      </c>
      <c r="S56" s="235"/>
      <c r="T56" s="117" t="str">
        <f>IF(AND(R56="FUERTE",S53="FUERTE (SIEMPRE SE EJECUTA)"),"FUERTE",IF(OR(R56="DÉBIL",S53="DÉBIL (NO SE EJECUTA)"),"DÉBIL",IF(OR(R56="MODERADO",S53="MODERADO (ALGUNAS VECES)"),"MODERADO")))</f>
        <v>FUERTE</v>
      </c>
      <c r="U56" s="235"/>
      <c r="V56" s="235"/>
      <c r="W56" s="235"/>
      <c r="X56" s="235"/>
      <c r="Y56" s="235"/>
      <c r="Z56" s="235"/>
      <c r="AA56" s="235"/>
      <c r="AB56" s="239"/>
      <c r="AC56" s="208"/>
      <c r="AD56" s="234"/>
      <c r="AE56" s="137" t="s">
        <v>148</v>
      </c>
      <c r="AF56" s="60"/>
      <c r="AG56" s="234"/>
      <c r="AH56" s="235"/>
      <c r="AI56" s="235"/>
      <c r="AJ56" s="235"/>
      <c r="AK56" s="239"/>
      <c r="AL56" s="37"/>
      <c r="AM56" s="234"/>
      <c r="AN56" s="239"/>
    </row>
    <row r="57" spans="1:43" ht="63.75" hidden="1" customHeight="1">
      <c r="A57" s="234"/>
      <c r="B57" s="235"/>
      <c r="C57" s="235"/>
      <c r="D57" s="239"/>
      <c r="E57" s="236"/>
      <c r="F57" s="235"/>
      <c r="G57" s="235"/>
      <c r="H57" s="125"/>
      <c r="I57" s="235"/>
      <c r="J57" s="235"/>
      <c r="K57" s="235"/>
      <c r="L57" s="235"/>
      <c r="M57" s="235"/>
      <c r="N57" s="235"/>
      <c r="O57" s="55" t="s">
        <v>29</v>
      </c>
      <c r="P57" s="56" t="s">
        <v>30</v>
      </c>
      <c r="Q57" s="57">
        <f>IF(P57="CONFIABLE",15,IF(P57="NO CONFIABLE",0,"0"))</f>
        <v>15</v>
      </c>
      <c r="R57" s="237"/>
      <c r="S57" s="235"/>
      <c r="T57" s="235"/>
      <c r="U57" s="235"/>
      <c r="V57" s="235"/>
      <c r="W57" s="235"/>
      <c r="X57" s="235"/>
      <c r="Y57" s="235"/>
      <c r="Z57" s="235"/>
      <c r="AA57" s="235"/>
      <c r="AB57" s="239"/>
      <c r="AC57" s="208"/>
      <c r="AD57" s="234"/>
      <c r="AE57" s="243"/>
      <c r="AF57" s="60"/>
      <c r="AG57" s="234"/>
      <c r="AH57" s="235"/>
      <c r="AI57" s="235"/>
      <c r="AJ57" s="235"/>
      <c r="AK57" s="239"/>
      <c r="AL57" s="37"/>
      <c r="AM57" s="234"/>
      <c r="AN57" s="239"/>
    </row>
    <row r="58" spans="1:43" ht="63.75" hidden="1" customHeight="1">
      <c r="A58" s="234"/>
      <c r="B58" s="235"/>
      <c r="C58" s="235"/>
      <c r="D58" s="239"/>
      <c r="E58" s="236"/>
      <c r="F58" s="235"/>
      <c r="G58" s="235"/>
      <c r="H58" s="125"/>
      <c r="I58" s="235"/>
      <c r="J58" s="235"/>
      <c r="K58" s="235"/>
      <c r="L58" s="235"/>
      <c r="M58" s="235"/>
      <c r="N58" s="235"/>
      <c r="O58" s="55" t="s">
        <v>34</v>
      </c>
      <c r="P58" s="56" t="s">
        <v>35</v>
      </c>
      <c r="Q58" s="57">
        <f>IF(P58="SE INVESTIGAN Y SE RESUELVEN OPORTUNAMENTE",15,IF(P58="NO SE INVESTIGAN Y SE RESUELVEN OPORTUNAMENTE",0,"0"))</f>
        <v>15</v>
      </c>
      <c r="R58" s="237"/>
      <c r="S58" s="235"/>
      <c r="T58" s="235"/>
      <c r="U58" s="235"/>
      <c r="V58" s="235"/>
      <c r="W58" s="235"/>
      <c r="X58" s="235"/>
      <c r="Y58" s="235"/>
      <c r="Z58" s="235"/>
      <c r="AA58" s="235"/>
      <c r="AB58" s="239"/>
      <c r="AC58" s="208"/>
      <c r="AD58" s="234"/>
      <c r="AE58" s="138"/>
      <c r="AF58" s="54"/>
      <c r="AG58" s="234"/>
      <c r="AH58" s="235"/>
      <c r="AI58" s="235"/>
      <c r="AJ58" s="235"/>
      <c r="AK58" s="239"/>
      <c r="AL58" s="37"/>
      <c r="AM58" s="234"/>
      <c r="AN58" s="239"/>
    </row>
    <row r="59" spans="1:43" ht="63.75" hidden="1" customHeight="1">
      <c r="A59" s="242"/>
      <c r="B59" s="241"/>
      <c r="C59" s="241"/>
      <c r="D59" s="245"/>
      <c r="E59" s="246"/>
      <c r="F59" s="241"/>
      <c r="G59" s="241"/>
      <c r="H59" s="126"/>
      <c r="I59" s="238"/>
      <c r="J59" s="238"/>
      <c r="K59" s="238"/>
      <c r="L59" s="238"/>
      <c r="M59" s="238"/>
      <c r="N59" s="238"/>
      <c r="O59" s="61" t="s">
        <v>38</v>
      </c>
      <c r="P59" s="62" t="s">
        <v>39</v>
      </c>
      <c r="Q59" s="63">
        <f>IF(P59="COMPLETA",10,IF(P59="INCOMPLETA",5,IF(P59="NO EXISTE",0,"0")))</f>
        <v>10</v>
      </c>
      <c r="R59" s="240"/>
      <c r="S59" s="241"/>
      <c r="T59" s="241"/>
      <c r="U59" s="241"/>
      <c r="V59" s="241"/>
      <c r="W59" s="241"/>
      <c r="X59" s="241"/>
      <c r="Y59" s="241"/>
      <c r="Z59" s="241"/>
      <c r="AA59" s="241"/>
      <c r="AB59" s="245"/>
      <c r="AC59" s="210"/>
      <c r="AD59" s="242"/>
      <c r="AE59" s="245"/>
      <c r="AF59" s="54"/>
      <c r="AG59" s="242"/>
      <c r="AH59" s="241"/>
      <c r="AI59" s="241"/>
      <c r="AJ59" s="241"/>
      <c r="AK59" s="245"/>
      <c r="AL59" s="37"/>
      <c r="AM59" s="242"/>
      <c r="AN59" s="243"/>
    </row>
    <row r="60" spans="1:43" ht="15.75" customHeight="1"/>
    <row r="61" spans="1:43" ht="15.75" customHeight="1"/>
    <row r="62" spans="1:43" ht="15.75" customHeight="1">
      <c r="AN62" s="76" t="s">
        <v>152</v>
      </c>
    </row>
    <row r="63" spans="1:43" ht="15.75" customHeight="1"/>
    <row r="64" spans="1:43"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mergeCells count="211">
    <mergeCell ref="A1:B4"/>
    <mergeCell ref="C1:AJ2"/>
    <mergeCell ref="AK1:AM1"/>
    <mergeCell ref="AK2:AM2"/>
    <mergeCell ref="C3:AJ4"/>
    <mergeCell ref="AK3:AM3"/>
    <mergeCell ref="AK4:AM4"/>
    <mergeCell ref="A6:B6"/>
    <mergeCell ref="A8:B8"/>
    <mergeCell ref="C8:H8"/>
    <mergeCell ref="A10:B10"/>
    <mergeCell ref="C10:J10"/>
    <mergeCell ref="A11:B11"/>
    <mergeCell ref="C11:J11"/>
    <mergeCell ref="M16:M17"/>
    <mergeCell ref="N16:N17"/>
    <mergeCell ref="W18:W19"/>
    <mergeCell ref="J18:J24"/>
    <mergeCell ref="K18:K24"/>
    <mergeCell ref="L18:L24"/>
    <mergeCell ref="M18:M24"/>
    <mergeCell ref="N18:N24"/>
    <mergeCell ref="B18:B24"/>
    <mergeCell ref="I15:W15"/>
    <mergeCell ref="A14:D14"/>
    <mergeCell ref="E14:AE14"/>
    <mergeCell ref="AE18:AE20"/>
    <mergeCell ref="AE21:AE22"/>
    <mergeCell ref="AE23:AE24"/>
    <mergeCell ref="Z15:AE15"/>
    <mergeCell ref="Q16:Q17"/>
    <mergeCell ref="R16:R17"/>
    <mergeCell ref="S16:S17"/>
    <mergeCell ref="T16:T17"/>
    <mergeCell ref="AH32:AH38"/>
    <mergeCell ref="AE39:AE41"/>
    <mergeCell ref="AG39:AG45"/>
    <mergeCell ref="AH39:AH45"/>
    <mergeCell ref="AI39:AI45"/>
    <mergeCell ref="AJ39:AJ45"/>
    <mergeCell ref="AK39:AK45"/>
    <mergeCell ref="AG32:AG38"/>
    <mergeCell ref="AE37:AE38"/>
    <mergeCell ref="AG18:AG24"/>
    <mergeCell ref="AM39:AM45"/>
    <mergeCell ref="AN39:AN45"/>
    <mergeCell ref="AN46:AN52"/>
    <mergeCell ref="C46:C52"/>
    <mergeCell ref="D46:D52"/>
    <mergeCell ref="C18:C24"/>
    <mergeCell ref="D18:D24"/>
    <mergeCell ref="AE46:AE48"/>
    <mergeCell ref="AG46:AG52"/>
    <mergeCell ref="AH46:AH52"/>
    <mergeCell ref="AI46:AI52"/>
    <mergeCell ref="AJ46:AJ52"/>
    <mergeCell ref="AK46:AK52"/>
    <mergeCell ref="AE49:AE50"/>
    <mergeCell ref="AE51:AE52"/>
    <mergeCell ref="AJ25:AJ31"/>
    <mergeCell ref="AK25:AK31"/>
    <mergeCell ref="AN25:AN31"/>
    <mergeCell ref="AI32:AI38"/>
    <mergeCell ref="AJ32:AJ38"/>
    <mergeCell ref="AK32:AK38"/>
    <mergeCell ref="T46:T48"/>
    <mergeCell ref="AN32:AN38"/>
    <mergeCell ref="T49:T52"/>
    <mergeCell ref="T53:T55"/>
    <mergeCell ref="T56:T59"/>
    <mergeCell ref="U32:U38"/>
    <mergeCell ref="T35:T38"/>
    <mergeCell ref="AE25:AE27"/>
    <mergeCell ref="AG25:AG31"/>
    <mergeCell ref="T32:T34"/>
    <mergeCell ref="Z18:Z59"/>
    <mergeCell ref="AA18:AA59"/>
    <mergeCell ref="AB18:AB59"/>
    <mergeCell ref="AC18:AC59"/>
    <mergeCell ref="W21:W59"/>
    <mergeCell ref="AE56:AE57"/>
    <mergeCell ref="AE58:AE59"/>
    <mergeCell ref="AD18:AD24"/>
    <mergeCell ref="AD25:AD31"/>
    <mergeCell ref="AD39:AD45"/>
    <mergeCell ref="AD46:AD52"/>
    <mergeCell ref="AD53:AD59"/>
    <mergeCell ref="AE53:AE55"/>
    <mergeCell ref="AE32:AE34"/>
    <mergeCell ref="AE35:AE36"/>
    <mergeCell ref="AD32:AD38"/>
    <mergeCell ref="AH53:AH59"/>
    <mergeCell ref="AI53:AI59"/>
    <mergeCell ref="AJ53:AJ59"/>
    <mergeCell ref="AK53:AK59"/>
    <mergeCell ref="AM53:AM59"/>
    <mergeCell ref="AN53:AN59"/>
    <mergeCell ref="S53:S59"/>
    <mergeCell ref="R56:R59"/>
    <mergeCell ref="AG53:AG59"/>
    <mergeCell ref="U53:U59"/>
    <mergeCell ref="X18:X59"/>
    <mergeCell ref="Y18:Y59"/>
    <mergeCell ref="AH18:AH24"/>
    <mergeCell ref="AI18:AI24"/>
    <mergeCell ref="AJ18:AJ24"/>
    <mergeCell ref="AK18:AK24"/>
    <mergeCell ref="AM18:AM24"/>
    <mergeCell ref="AN18:AN24"/>
    <mergeCell ref="AM25:AM31"/>
    <mergeCell ref="AM32:AM38"/>
    <mergeCell ref="AH25:AH31"/>
    <mergeCell ref="AI25:AI31"/>
    <mergeCell ref="AE42:AE43"/>
    <mergeCell ref="AE44:AE45"/>
    <mergeCell ref="B53:B59"/>
    <mergeCell ref="C53:C59"/>
    <mergeCell ref="J53:J59"/>
    <mergeCell ref="K53:K59"/>
    <mergeCell ref="L53:L59"/>
    <mergeCell ref="M53:M59"/>
    <mergeCell ref="N53:N59"/>
    <mergeCell ref="I39:I45"/>
    <mergeCell ref="J39:J45"/>
    <mergeCell ref="D53:D59"/>
    <mergeCell ref="I53:I59"/>
    <mergeCell ref="E18:E59"/>
    <mergeCell ref="F18:F59"/>
    <mergeCell ref="K39:K45"/>
    <mergeCell ref="L39:L45"/>
    <mergeCell ref="M39:M45"/>
    <mergeCell ref="I32:I38"/>
    <mergeCell ref="J32:J38"/>
    <mergeCell ref="K32:K38"/>
    <mergeCell ref="L32:L38"/>
    <mergeCell ref="M32:M38"/>
    <mergeCell ref="N32:N38"/>
    <mergeCell ref="I18:I24"/>
    <mergeCell ref="I25:I31"/>
    <mergeCell ref="W16:W17"/>
    <mergeCell ref="X16:X17"/>
    <mergeCell ref="Z16:Z17"/>
    <mergeCell ref="AA16:AA17"/>
    <mergeCell ref="AB16:AB17"/>
    <mergeCell ref="AC16:AC17"/>
    <mergeCell ref="AG14:AK16"/>
    <mergeCell ref="B46:B52"/>
    <mergeCell ref="K46:K52"/>
    <mergeCell ref="I46:I52"/>
    <mergeCell ref="J46:J52"/>
    <mergeCell ref="N39:N45"/>
    <mergeCell ref="N46:N52"/>
    <mergeCell ref="J25:J31"/>
    <mergeCell ref="K25:K31"/>
    <mergeCell ref="R49:R52"/>
    <mergeCell ref="M25:M31"/>
    <mergeCell ref="N25:N31"/>
    <mergeCell ref="S25:S31"/>
    <mergeCell ref="U18:U24"/>
    <mergeCell ref="U25:U31"/>
    <mergeCell ref="U39:U45"/>
    <mergeCell ref="U46:U52"/>
    <mergeCell ref="T25:T27"/>
    <mergeCell ref="AM14:AN16"/>
    <mergeCell ref="A15:A17"/>
    <mergeCell ref="B15:B17"/>
    <mergeCell ref="C15:C17"/>
    <mergeCell ref="AD16:AE16"/>
    <mergeCell ref="G18:G59"/>
    <mergeCell ref="H18:H59"/>
    <mergeCell ref="B32:B38"/>
    <mergeCell ref="C32:C38"/>
    <mergeCell ref="C39:C45"/>
    <mergeCell ref="D39:D45"/>
    <mergeCell ref="D15:D17"/>
    <mergeCell ref="E15:H15"/>
    <mergeCell ref="E16:H16"/>
    <mergeCell ref="A18:A59"/>
    <mergeCell ref="D32:D38"/>
    <mergeCell ref="B39:B45"/>
    <mergeCell ref="K16:K17"/>
    <mergeCell ref="L16:L17"/>
    <mergeCell ref="I16:I17"/>
    <mergeCell ref="J16:J17"/>
    <mergeCell ref="AE28:AE29"/>
    <mergeCell ref="AE30:AE31"/>
    <mergeCell ref="L25:L31"/>
    <mergeCell ref="O16:O17"/>
    <mergeCell ref="P16:P17"/>
    <mergeCell ref="R18:R20"/>
    <mergeCell ref="V18:V59"/>
    <mergeCell ref="R21:R24"/>
    <mergeCell ref="R25:R27"/>
    <mergeCell ref="R28:R31"/>
    <mergeCell ref="R35:R38"/>
    <mergeCell ref="R32:R34"/>
    <mergeCell ref="S32:S38"/>
    <mergeCell ref="R39:R41"/>
    <mergeCell ref="S39:S45"/>
    <mergeCell ref="R42:R45"/>
    <mergeCell ref="R46:R48"/>
    <mergeCell ref="S46:S52"/>
    <mergeCell ref="R53:R55"/>
    <mergeCell ref="T18:T20"/>
    <mergeCell ref="T21:T24"/>
    <mergeCell ref="S18:S24"/>
    <mergeCell ref="U16:U17"/>
    <mergeCell ref="V16:V17"/>
    <mergeCell ref="T28:T31"/>
    <mergeCell ref="T39:T41"/>
    <mergeCell ref="T42:T45"/>
  </mergeCells>
  <conditionalFormatting sqref="H18">
    <cfRule type="containsText" dxfId="5" priority="1" operator="containsText" text="EXTREMO">
      <formula>NOT(ISERROR(SEARCH(("EXTREMO"),(H18))))</formula>
    </cfRule>
    <cfRule type="containsText" dxfId="4" priority="2" operator="containsText" text="ALTO">
      <formula>NOT(ISERROR(SEARCH(("ALTO"),(H18))))</formula>
    </cfRule>
    <cfRule type="containsText" dxfId="3" priority="3" operator="containsText" text="MODERADO">
      <formula>NOT(ISERROR(SEARCH(("MODERADO"),(H18))))</formula>
    </cfRule>
  </conditionalFormatting>
  <conditionalFormatting sqref="Z18">
    <cfRule type="containsText" dxfId="2" priority="4" operator="containsText" text="EXTREMO">
      <formula>NOT(ISERROR(SEARCH(("EXTREMO"),(Z18))))</formula>
    </cfRule>
    <cfRule type="containsText" dxfId="1" priority="5" operator="containsText" text="ALTO">
      <formula>NOT(ISERROR(SEARCH(("ALTO"),(Z18))))</formula>
    </cfRule>
    <cfRule type="containsText" dxfId="0" priority="6" operator="containsText" text="MODERADO">
      <formula>NOT(ISERROR(SEARCH(("MODERADO"),(Z18))))</formula>
    </cfRule>
  </conditionalFormatting>
  <pageMargins left="0.70866141732283472" right="0.70866141732283472" top="0.74803149606299213" bottom="0.74803149606299213" header="0" footer="0"/>
  <pageSetup scale="14" orientation="landscape"/>
  <ignoredErrors>
    <ignoredError sqref="AN2:AN4" numberStoredAsText="1"/>
  </ignoredErrors>
  <drawing r:id="rId1"/>
  <extLst>
    <ext xmlns:x14="http://schemas.microsoft.com/office/spreadsheetml/2009/9/main" uri="{CCE6A557-97BC-4b89-ADB6-D9C93CAAB3DF}">
      <x14:dataValidations xmlns:xm="http://schemas.microsoft.com/office/excel/2006/main" count="13">
        <x14:dataValidation type="list" allowBlank="1" showErrorMessage="1" xr:uid="{00000000-0002-0000-0200-000000000000}">
          <x14:formula1>
            <xm:f>Datos!$J$2:$K$2</xm:f>
          </x14:formula1>
          <xm:sqref>P18 P25 P32 P39 P46 P53</xm:sqref>
        </x14:dataValidation>
        <x14:dataValidation type="list" allowBlank="1" showErrorMessage="1" xr:uid="{00000000-0002-0000-0200-000001000000}">
          <x14:formula1>
            <xm:f>Datos!$B$3:$B$5</xm:f>
          </x14:formula1>
          <xm:sqref>F18</xm:sqref>
        </x14:dataValidation>
        <x14:dataValidation type="list" allowBlank="1" showErrorMessage="1" xr:uid="{00000000-0002-0000-0200-000002000000}">
          <x14:formula1>
            <xm:f>Datos!$A$11:$A$13</xm:f>
          </x14:formula1>
          <xm:sqref>AA18</xm:sqref>
        </x14:dataValidation>
        <x14:dataValidation type="list" allowBlank="1" showErrorMessage="1" xr:uid="{00000000-0002-0000-0200-000003000000}">
          <x14:formula1>
            <xm:f>Datos!$J$4:$K$4</xm:f>
          </x14:formula1>
          <xm:sqref>P20 P27 P34 P41 P48 P55</xm:sqref>
        </x14:dataValidation>
        <x14:dataValidation type="list" allowBlank="1" showErrorMessage="1" xr:uid="{00000000-0002-0000-0200-000004000000}">
          <x14:formula1>
            <xm:f>Datos!$J$5:$L$5</xm:f>
          </x14:formula1>
          <xm:sqref>P21 P28 P35 P42 P49 P56</xm:sqref>
        </x14:dataValidation>
        <x14:dataValidation type="list" allowBlank="1" showErrorMessage="1" xr:uid="{00000000-0002-0000-0200-000005000000}">
          <x14:formula1>
            <xm:f>Datos!$A$3:$A$7</xm:f>
          </x14:formula1>
          <xm:sqref>E18</xm:sqref>
        </x14:dataValidation>
        <x14:dataValidation type="list" allowBlank="1" showErrorMessage="1" xr:uid="{00000000-0002-0000-0200-000006000000}">
          <x14:formula1>
            <xm:f>Datos!$J$3:$K$3</xm:f>
          </x14:formula1>
          <xm:sqref>P19 P26 P33 P40 P47 P54</xm:sqref>
        </x14:dataValidation>
        <x14:dataValidation type="list" allowBlank="1" showErrorMessage="1" xr:uid="{00000000-0002-0000-0200-000007000000}">
          <x14:formula1>
            <xm:f>Datos!$J$7:$K$7</xm:f>
          </x14:formula1>
          <xm:sqref>P23 P30 P37 P44 P51 P58</xm:sqref>
        </x14:dataValidation>
        <x14:dataValidation type="list" allowBlank="1" showErrorMessage="1" xr:uid="{00000000-0002-0000-0200-000008000000}">
          <x14:formula1>
            <xm:f>Datos!$A$17:$A$18</xm:f>
          </x14:formula1>
          <xm:sqref>AC18</xm:sqref>
        </x14:dataValidation>
        <x14:dataValidation type="list" allowBlank="1" showErrorMessage="1" xr:uid="{00000000-0002-0000-0200-000009000000}">
          <x14:formula1>
            <xm:f>Datos!$I$19:$I$20</xm:f>
          </x14:formula1>
          <xm:sqref>W18</xm:sqref>
        </x14:dataValidation>
        <x14:dataValidation type="list" allowBlank="1" showErrorMessage="1" xr:uid="{00000000-0002-0000-0200-00000A000000}">
          <x14:formula1>
            <xm:f>Datos!$I$14:$I$16</xm:f>
          </x14:formula1>
          <xm:sqref>S18 S25 S32 S39 S46 S53</xm:sqref>
        </x14:dataValidation>
        <x14:dataValidation type="list" allowBlank="1" showErrorMessage="1" xr:uid="{00000000-0002-0000-0200-00000B000000}">
          <x14:formula1>
            <xm:f>Datos!$J$8:$L$8</xm:f>
          </x14:formula1>
          <xm:sqref>P24 P31 P38 P45 P52 P59</xm:sqref>
        </x14:dataValidation>
        <x14:dataValidation type="list" allowBlank="1" showErrorMessage="1" xr:uid="{00000000-0002-0000-0200-00000C000000}">
          <x14:formula1>
            <xm:f>Datos!$J$6:$K$6</xm:f>
          </x14:formula1>
          <xm:sqref>P22 P29 P36 P43 P50 P57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000"/>
  <sheetViews>
    <sheetView workbookViewId="0"/>
  </sheetViews>
  <sheetFormatPr defaultColWidth="14.42578125" defaultRowHeight="15" customHeight="1"/>
  <cols>
    <col min="1" max="1" width="4.85546875" customWidth="1"/>
    <col min="2" max="2" width="77.42578125" customWidth="1"/>
    <col min="3" max="4" width="30.7109375" customWidth="1"/>
    <col min="5" max="26" width="11.42578125" customWidth="1"/>
  </cols>
  <sheetData>
    <row r="1" spans="1:4" ht="15" customHeight="1">
      <c r="A1" s="188" t="s">
        <v>153</v>
      </c>
      <c r="B1" s="213"/>
      <c r="C1" s="213"/>
      <c r="D1" s="214"/>
    </row>
    <row r="2" spans="1:4" ht="14.45">
      <c r="A2" s="189" t="s">
        <v>154</v>
      </c>
      <c r="B2" s="69" t="s">
        <v>155</v>
      </c>
      <c r="C2" s="188" t="s">
        <v>156</v>
      </c>
      <c r="D2" s="214"/>
    </row>
    <row r="3" spans="1:4" ht="14.45">
      <c r="A3" s="247"/>
      <c r="B3" s="99" t="s">
        <v>157</v>
      </c>
      <c r="C3" s="100" t="s">
        <v>58</v>
      </c>
      <c r="D3" s="100" t="s">
        <v>60</v>
      </c>
    </row>
    <row r="4" spans="1:4" ht="14.45">
      <c r="A4" s="70">
        <v>1</v>
      </c>
      <c r="B4" s="101" t="s">
        <v>158</v>
      </c>
      <c r="C4" s="102" t="s">
        <v>159</v>
      </c>
      <c r="D4" s="102"/>
    </row>
    <row r="5" spans="1:4" ht="14.45">
      <c r="A5" s="70">
        <v>2</v>
      </c>
      <c r="B5" s="101" t="s">
        <v>160</v>
      </c>
      <c r="C5" s="102"/>
      <c r="D5" s="102" t="s">
        <v>159</v>
      </c>
    </row>
    <row r="6" spans="1:4" ht="14.45">
      <c r="A6" s="70">
        <v>3</v>
      </c>
      <c r="B6" s="101" t="s">
        <v>161</v>
      </c>
      <c r="C6" s="102"/>
      <c r="D6" s="102" t="s">
        <v>159</v>
      </c>
    </row>
    <row r="7" spans="1:4" ht="14.45">
      <c r="A7" s="70">
        <v>4</v>
      </c>
      <c r="B7" s="101" t="s">
        <v>162</v>
      </c>
      <c r="C7" s="102"/>
      <c r="D7" s="102" t="s">
        <v>159</v>
      </c>
    </row>
    <row r="8" spans="1:4" ht="14.45">
      <c r="A8" s="70">
        <v>5</v>
      </c>
      <c r="B8" s="101" t="s">
        <v>163</v>
      </c>
      <c r="C8" s="102"/>
      <c r="D8" s="102" t="s">
        <v>159</v>
      </c>
    </row>
    <row r="9" spans="1:4" ht="14.45">
      <c r="A9" s="70">
        <v>6</v>
      </c>
      <c r="B9" s="101" t="s">
        <v>164</v>
      </c>
      <c r="C9" s="102" t="s">
        <v>159</v>
      </c>
      <c r="D9" s="102"/>
    </row>
    <row r="10" spans="1:4" ht="14.45">
      <c r="A10" s="70">
        <v>7</v>
      </c>
      <c r="B10" s="101" t="s">
        <v>165</v>
      </c>
      <c r="C10" s="102"/>
      <c r="D10" s="102" t="s">
        <v>159</v>
      </c>
    </row>
    <row r="11" spans="1:4" ht="14.45">
      <c r="A11" s="70">
        <v>8</v>
      </c>
      <c r="B11" s="101" t="s">
        <v>166</v>
      </c>
      <c r="C11" s="102"/>
      <c r="D11" s="102" t="s">
        <v>159</v>
      </c>
    </row>
    <row r="12" spans="1:4" ht="14.45">
      <c r="A12" s="70">
        <v>9</v>
      </c>
      <c r="B12" s="101" t="s">
        <v>167</v>
      </c>
      <c r="C12" s="102"/>
      <c r="D12" s="102" t="s">
        <v>159</v>
      </c>
    </row>
    <row r="13" spans="1:4" ht="14.45">
      <c r="A13" s="70">
        <v>10</v>
      </c>
      <c r="B13" s="101" t="s">
        <v>168</v>
      </c>
      <c r="C13" s="102" t="s">
        <v>159</v>
      </c>
      <c r="D13" s="102"/>
    </row>
    <row r="14" spans="1:4" ht="14.45">
      <c r="A14" s="70">
        <v>11</v>
      </c>
      <c r="B14" s="101" t="s">
        <v>169</v>
      </c>
      <c r="C14" s="102" t="s">
        <v>159</v>
      </c>
      <c r="D14" s="102"/>
    </row>
    <row r="15" spans="1:4" ht="14.45">
      <c r="A15" s="70">
        <v>12</v>
      </c>
      <c r="B15" s="101" t="s">
        <v>170</v>
      </c>
      <c r="C15" s="102" t="s">
        <v>159</v>
      </c>
      <c r="D15" s="102"/>
    </row>
    <row r="16" spans="1:4" ht="14.45">
      <c r="A16" s="70">
        <v>13</v>
      </c>
      <c r="B16" s="101" t="s">
        <v>171</v>
      </c>
      <c r="C16" s="103" t="s">
        <v>159</v>
      </c>
      <c r="D16" s="102"/>
    </row>
    <row r="17" spans="1:4" ht="14.45">
      <c r="A17" s="70">
        <v>14</v>
      </c>
      <c r="B17" s="101" t="s">
        <v>172</v>
      </c>
      <c r="C17" s="102"/>
      <c r="D17" s="102" t="s">
        <v>159</v>
      </c>
    </row>
    <row r="18" spans="1:4" ht="14.45">
      <c r="A18" s="70">
        <v>15</v>
      </c>
      <c r="B18" s="101" t="s">
        <v>173</v>
      </c>
      <c r="C18" s="102"/>
      <c r="D18" s="102" t="s">
        <v>159</v>
      </c>
    </row>
    <row r="19" spans="1:4" ht="14.45">
      <c r="A19" s="70">
        <v>16</v>
      </c>
      <c r="B19" s="101" t="s">
        <v>174</v>
      </c>
      <c r="C19" s="102"/>
      <c r="D19" s="102" t="s">
        <v>159</v>
      </c>
    </row>
    <row r="20" spans="1:4" ht="14.45">
      <c r="A20" s="70">
        <v>17</v>
      </c>
      <c r="B20" s="101" t="s">
        <v>175</v>
      </c>
      <c r="C20" s="102"/>
      <c r="D20" s="102" t="s">
        <v>159</v>
      </c>
    </row>
    <row r="21" spans="1:4" ht="15.75" customHeight="1">
      <c r="A21" s="70">
        <v>18</v>
      </c>
      <c r="B21" s="101" t="s">
        <v>176</v>
      </c>
      <c r="C21" s="102"/>
      <c r="D21" s="102" t="s">
        <v>159</v>
      </c>
    </row>
    <row r="22" spans="1:4" ht="15.75" customHeight="1">
      <c r="A22" s="71">
        <v>19</v>
      </c>
      <c r="B22" s="101" t="s">
        <v>177</v>
      </c>
      <c r="C22" s="102"/>
      <c r="D22" s="102" t="s">
        <v>159</v>
      </c>
    </row>
    <row r="23" spans="1:4" ht="15" customHeight="1">
      <c r="A23" s="190" t="s">
        <v>178</v>
      </c>
      <c r="B23" s="248"/>
      <c r="C23" s="72">
        <f t="shared" ref="C23:D23" si="0">+COUNTA(C4:C22)</f>
        <v>6</v>
      </c>
      <c r="D23" s="72">
        <f t="shared" si="0"/>
        <v>13</v>
      </c>
    </row>
    <row r="24" spans="1:4" ht="15.75" customHeight="1">
      <c r="A24" s="191" t="s">
        <v>179</v>
      </c>
      <c r="B24" s="206"/>
      <c r="C24" s="206"/>
      <c r="D24" s="207"/>
    </row>
    <row r="25" spans="1:4" ht="15.75" customHeight="1">
      <c r="A25" s="192" t="s">
        <v>180</v>
      </c>
      <c r="B25" s="206"/>
      <c r="C25" s="206"/>
      <c r="D25" s="207"/>
    </row>
    <row r="26" spans="1:4" ht="15.75" customHeight="1">
      <c r="A26" s="193" t="s">
        <v>181</v>
      </c>
      <c r="B26" s="249"/>
      <c r="C26" s="249"/>
      <c r="D26" s="250"/>
    </row>
    <row r="27" spans="1:4" ht="15.75" customHeight="1">
      <c r="A27" s="186" t="s">
        <v>182</v>
      </c>
      <c r="B27" s="213"/>
      <c r="C27" s="214"/>
      <c r="D27" s="73" t="str">
        <f>IF(AND(COUNTIF($C$19,"")=1,COUNTIF($C$1:$C$22,"X")&lt;6,COUNTIF($C$1:$C$22,"X")&gt;0),"X","")</f>
        <v/>
      </c>
    </row>
    <row r="28" spans="1:4" ht="15.75" customHeight="1">
      <c r="A28" s="186" t="s">
        <v>183</v>
      </c>
      <c r="B28" s="213"/>
      <c r="C28" s="214"/>
      <c r="D28" s="73" t="str">
        <f>IF(AND(COUNTIF($C$19,"")=1,COUNTIF($C$1:$C$22,"X")&lt;12,COUNTIF($C$1:$C$22,"X")&gt;5),"X","")</f>
        <v>X</v>
      </c>
    </row>
    <row r="29" spans="1:4" ht="15.75" customHeight="1">
      <c r="A29" s="187" t="s">
        <v>184</v>
      </c>
      <c r="B29" s="211"/>
      <c r="C29" s="212"/>
      <c r="D29" s="73" t="str">
        <f>IF(OR(COUNTIF($C$19,"X")=1,COUNTIF($C$1:$C$22,"X")&gt;11),"X","")</f>
        <v/>
      </c>
    </row>
    <row r="30" spans="1:4" ht="15.75" customHeight="1"/>
    <row r="31" spans="1:4" ht="15.75" customHeight="1"/>
    <row r="32" spans="1:4"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A27:C27"/>
    <mergeCell ref="A28:C28"/>
    <mergeCell ref="A29:C29"/>
    <mergeCell ref="A1:D1"/>
    <mergeCell ref="A2:A3"/>
    <mergeCell ref="C2:D2"/>
    <mergeCell ref="A23:B23"/>
    <mergeCell ref="A24:D24"/>
    <mergeCell ref="A25:D25"/>
    <mergeCell ref="A26:D26"/>
  </mergeCells>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O1000"/>
  <sheetViews>
    <sheetView workbookViewId="0"/>
  </sheetViews>
  <sheetFormatPr defaultColWidth="14.42578125" defaultRowHeight="15" customHeight="1"/>
  <cols>
    <col min="1" max="1" width="6.28515625" customWidth="1"/>
    <col min="2" max="2" width="10.7109375" customWidth="1"/>
    <col min="3" max="3" width="34.42578125" customWidth="1"/>
    <col min="4" max="4" width="25.5703125" customWidth="1"/>
    <col min="5" max="7" width="7.5703125" customWidth="1"/>
    <col min="8" max="8" width="7.140625" customWidth="1"/>
    <col min="9" max="9" width="6.85546875" customWidth="1"/>
    <col min="10" max="15" width="12.85546875" customWidth="1"/>
    <col min="16" max="17" width="10.7109375" customWidth="1"/>
    <col min="18" max="18" width="51.42578125" customWidth="1"/>
    <col min="19" max="26" width="10.7109375" customWidth="1"/>
  </cols>
  <sheetData>
    <row r="1" spans="2:15" ht="14.45">
      <c r="B1" s="197" t="s">
        <v>185</v>
      </c>
      <c r="C1" s="211"/>
      <c r="D1" s="211"/>
      <c r="E1" s="1"/>
      <c r="F1" s="1"/>
      <c r="G1" s="1"/>
      <c r="H1" s="1"/>
      <c r="J1" s="198" t="s">
        <v>186</v>
      </c>
      <c r="K1" s="251"/>
      <c r="L1" s="251"/>
    </row>
    <row r="2" spans="2:15" ht="14.45">
      <c r="B2" s="7" t="s">
        <v>187</v>
      </c>
      <c r="C2" s="8" t="s">
        <v>188</v>
      </c>
      <c r="D2" s="9" t="s">
        <v>189</v>
      </c>
      <c r="E2" s="10"/>
      <c r="F2" s="10"/>
      <c r="G2" s="10"/>
      <c r="H2" s="10"/>
      <c r="J2" s="10"/>
      <c r="K2" s="10"/>
      <c r="L2" s="10"/>
    </row>
    <row r="3" spans="2:15" ht="28.9">
      <c r="B3" s="81" t="s">
        <v>190</v>
      </c>
      <c r="C3" s="11" t="s">
        <v>191</v>
      </c>
      <c r="D3" s="12" t="s">
        <v>192</v>
      </c>
      <c r="E3" s="13"/>
      <c r="F3" s="13"/>
      <c r="G3" s="13"/>
      <c r="H3" s="199"/>
      <c r="I3" s="200" t="s">
        <v>193</v>
      </c>
      <c r="J3" s="14" t="s">
        <v>190</v>
      </c>
      <c r="K3" s="201" t="s">
        <v>194</v>
      </c>
      <c r="L3" s="250"/>
      <c r="M3" s="15" t="s">
        <v>195</v>
      </c>
      <c r="N3" s="15" t="s">
        <v>195</v>
      </c>
      <c r="O3" s="15" t="s">
        <v>195</v>
      </c>
    </row>
    <row r="4" spans="2:15" ht="28.9">
      <c r="B4" s="82" t="s">
        <v>196</v>
      </c>
      <c r="C4" s="16" t="s">
        <v>197</v>
      </c>
      <c r="D4" s="17" t="s">
        <v>198</v>
      </c>
      <c r="E4" s="13"/>
      <c r="F4" s="13"/>
      <c r="G4" s="13"/>
      <c r="H4" s="251"/>
      <c r="I4" s="251"/>
      <c r="J4" s="18" t="s">
        <v>196</v>
      </c>
      <c r="K4" s="252"/>
      <c r="L4" s="236"/>
      <c r="M4" s="19" t="s">
        <v>199</v>
      </c>
      <c r="N4" s="15" t="s">
        <v>195</v>
      </c>
      <c r="O4" s="15" t="s">
        <v>195</v>
      </c>
    </row>
    <row r="5" spans="2:15" ht="28.9">
      <c r="B5" s="83" t="s">
        <v>200</v>
      </c>
      <c r="C5" s="16" t="s">
        <v>201</v>
      </c>
      <c r="D5" s="17" t="s">
        <v>202</v>
      </c>
      <c r="E5" s="13"/>
      <c r="F5" s="13"/>
      <c r="G5" s="13"/>
      <c r="H5" s="251"/>
      <c r="I5" s="251"/>
      <c r="J5" s="20" t="s">
        <v>200</v>
      </c>
      <c r="K5" s="252"/>
      <c r="L5" s="236"/>
      <c r="M5" s="19" t="s">
        <v>199</v>
      </c>
      <c r="N5" s="15" t="s">
        <v>195</v>
      </c>
      <c r="O5" s="15" t="s">
        <v>195</v>
      </c>
    </row>
    <row r="6" spans="2:15" ht="28.9">
      <c r="B6" s="84" t="s">
        <v>203</v>
      </c>
      <c r="C6" s="16" t="s">
        <v>204</v>
      </c>
      <c r="D6" s="17" t="s">
        <v>205</v>
      </c>
      <c r="E6" s="13"/>
      <c r="F6" s="13"/>
      <c r="G6" s="13"/>
      <c r="H6" s="251"/>
      <c r="I6" s="251"/>
      <c r="J6" s="21" t="s">
        <v>203</v>
      </c>
      <c r="K6" s="252"/>
      <c r="L6" s="236"/>
      <c r="M6" s="22" t="s">
        <v>206</v>
      </c>
      <c r="N6" s="19" t="s">
        <v>199</v>
      </c>
      <c r="O6" s="15" t="s">
        <v>195</v>
      </c>
    </row>
    <row r="7" spans="2:15" ht="43.15">
      <c r="B7" s="23" t="s">
        <v>207</v>
      </c>
      <c r="C7" s="24" t="s">
        <v>208</v>
      </c>
      <c r="D7" s="25" t="s">
        <v>209</v>
      </c>
      <c r="E7" s="13"/>
      <c r="F7" s="13"/>
      <c r="G7" s="13"/>
      <c r="H7" s="251"/>
      <c r="I7" s="251"/>
      <c r="J7" s="26" t="s">
        <v>207</v>
      </c>
      <c r="K7" s="253"/>
      <c r="L7" s="254"/>
      <c r="M7" s="22" t="s">
        <v>206</v>
      </c>
      <c r="N7" s="19" t="s">
        <v>199</v>
      </c>
      <c r="O7" s="19" t="s">
        <v>199</v>
      </c>
    </row>
    <row r="8" spans="2:15" ht="15" customHeight="1">
      <c r="K8" s="27" t="s">
        <v>210</v>
      </c>
      <c r="L8" s="28" t="s">
        <v>211</v>
      </c>
      <c r="M8" s="29" t="s">
        <v>212</v>
      </c>
      <c r="N8" s="30" t="s">
        <v>213</v>
      </c>
      <c r="O8" s="31" t="s">
        <v>214</v>
      </c>
    </row>
    <row r="9" spans="2:15" ht="27" customHeight="1">
      <c r="K9" s="202" t="s">
        <v>215</v>
      </c>
      <c r="L9" s="251"/>
      <c r="M9" s="251"/>
      <c r="N9" s="251"/>
      <c r="O9" s="251"/>
    </row>
    <row r="10" spans="2:15" ht="27.75" customHeight="1">
      <c r="K10" s="203"/>
      <c r="L10" s="251"/>
      <c r="M10" s="251"/>
      <c r="N10" s="251"/>
      <c r="O10" s="251"/>
    </row>
    <row r="13" spans="2:15" ht="67.5" customHeight="1">
      <c r="I13" s="85" t="s">
        <v>195</v>
      </c>
      <c r="J13" s="32" t="s">
        <v>216</v>
      </c>
      <c r="K13" s="194" t="s">
        <v>217</v>
      </c>
      <c r="L13" s="248"/>
      <c r="M13" s="248"/>
      <c r="N13" s="248"/>
      <c r="O13" s="255"/>
    </row>
    <row r="14" spans="2:15" ht="52.5" customHeight="1">
      <c r="I14" s="86" t="s">
        <v>199</v>
      </c>
      <c r="J14" s="33" t="s">
        <v>218</v>
      </c>
      <c r="K14" s="195" t="s">
        <v>219</v>
      </c>
      <c r="L14" s="206"/>
      <c r="M14" s="206"/>
      <c r="N14" s="206"/>
      <c r="O14" s="256"/>
    </row>
    <row r="15" spans="2:15" ht="81.75" customHeight="1">
      <c r="I15" s="34" t="s">
        <v>206</v>
      </c>
      <c r="J15" s="35" t="s">
        <v>220</v>
      </c>
      <c r="K15" s="196" t="s">
        <v>221</v>
      </c>
      <c r="L15" s="257"/>
      <c r="M15" s="257"/>
      <c r="N15" s="257"/>
      <c r="O15" s="258"/>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0">
    <mergeCell ref="K13:O13"/>
    <mergeCell ref="K14:O14"/>
    <mergeCell ref="K15:O15"/>
    <mergeCell ref="B1:D1"/>
    <mergeCell ref="J1:L1"/>
    <mergeCell ref="H3:H7"/>
    <mergeCell ref="I3:I7"/>
    <mergeCell ref="K3:L7"/>
    <mergeCell ref="K9:O9"/>
    <mergeCell ref="K10:O10"/>
  </mergeCells>
  <pageMargins left="0.7" right="0.7" top="0.75" bottom="0.75" header="0" footer="0"/>
  <pageSetup orientation="landscape"/>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960FE7278092C44B5607AA964C04AD8" ma:contentTypeVersion="18" ma:contentTypeDescription="Crear nuevo documento." ma:contentTypeScope="" ma:versionID="ac766add390fbe93480fcd3f366b7c76">
  <xsd:schema xmlns:xsd="http://www.w3.org/2001/XMLSchema" xmlns:xs="http://www.w3.org/2001/XMLSchema" xmlns:p="http://schemas.microsoft.com/office/2006/metadata/properties" xmlns:ns2="8befd943-4f51-4e42-85af-a07052259448" xmlns:ns3="d8efec78-3424-4c97-abf4-c2ff1d9e6d03" targetNamespace="http://schemas.microsoft.com/office/2006/metadata/properties" ma:root="true" ma:fieldsID="ce5bce25e497ee0144e0bc875b6449eb" ns2:_="" ns3:_="">
    <xsd:import namespace="8befd943-4f51-4e42-85af-a07052259448"/>
    <xsd:import namespace="d8efec78-3424-4c97-abf4-c2ff1d9e6d03"/>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befd943-4f51-4e42-85af-a070522594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be2b3a10-215b-4d32-87ea-2342d4792ac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8efec78-3424-4c97-abf4-c2ff1d9e6d03"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dbdcf5c2-d273-4d70-8f91-c5c66f26fa01}" ma:internalName="TaxCatchAll" ma:showField="CatchAllData" ma:web="d8efec78-3424-4c97-abf4-c2ff1d9e6d0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d8efec78-3424-4c97-abf4-c2ff1d9e6d03" xsi:nil="true"/>
    <lcf76f155ced4ddcb4097134ff3c332f xmlns="8befd943-4f51-4e42-85af-a07052259448">
      <Terms xmlns="http://schemas.microsoft.com/office/infopath/2007/PartnerControls"/>
    </lcf76f155ced4ddcb4097134ff3c332f>
    <SharedWithUsers xmlns="d8efec78-3424-4c97-abf4-c2ff1d9e6d03">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F89BBCA-E3AF-428D-B7B4-C80635431328}"/>
</file>

<file path=customXml/itemProps2.xml><?xml version="1.0" encoding="utf-8"?>
<ds:datastoreItem xmlns:ds="http://schemas.openxmlformats.org/officeDocument/2006/customXml" ds:itemID="{F1D517E7-10FC-4110-8862-CD5C3921B07C}"/>
</file>

<file path=customXml/itemProps3.xml><?xml version="1.0" encoding="utf-8"?>
<ds:datastoreItem xmlns:ds="http://schemas.openxmlformats.org/officeDocument/2006/customXml" ds:itemID="{BF35D901-49AD-41ED-939E-BF59E1191D21}"/>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Katherine Betancour Garcia</dc:creator>
  <cp:keywords/>
  <dc:description/>
  <cp:lastModifiedBy>Control Interno</cp:lastModifiedBy>
  <cp:revision/>
  <dcterms:created xsi:type="dcterms:W3CDTF">2020-01-16T20:08:19Z</dcterms:created>
  <dcterms:modified xsi:type="dcterms:W3CDTF">2026-05-27T14:20:42Z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0x010100C960FE7278092C44B5607AA964C04AD8</vt:lpwstr>
  </property>
  <property fmtid="{D5CDD505-2E9C-101B-9397-08002B2CF9AE}" pid="3" name="MediaServiceImageTags">
    <vt:lpwstr/>
  </property>
  <property fmtid="{D5CDD505-2E9C-101B-9397-08002B2CF9AE}" pid="4" name="Order">
    <vt:r8>4700</vt:r8>
  </property>
  <property fmtid="{D5CDD505-2E9C-101B-9397-08002B2CF9AE}" pid="5" name="TriggerFlowInfo">
    <vt:lpwstr/>
  </property>
  <property fmtid="{D5CDD505-2E9C-101B-9397-08002B2CF9AE}" pid="6" name="_SourceUrl">
    <vt:lpwstr/>
  </property>
  <property fmtid="{D5CDD505-2E9C-101B-9397-08002B2CF9AE}" pid="7" name="_SharedFileIndex">
    <vt:lpwstr/>
  </property>
  <property fmtid="{D5CDD505-2E9C-101B-9397-08002B2CF9AE}" pid="8" name="ComplianceAssetId">
    <vt:lpwstr/>
  </property>
  <property fmtid="{D5CDD505-2E9C-101B-9397-08002B2CF9AE}" pid="9" name="_ExtendedDescription">
    <vt:lpwstr/>
  </property>
</Properties>
</file>