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C:\Users\catiz\OneDrive\Documentos\Carolina\IDIPRON\MAPA DE RIESGOS\2026\MAPAS DE RIESGOS DE CORRUPCIÓN\Gestión Servicio Adminitrativos\"/>
    </mc:Choice>
  </mc:AlternateContent>
  <xr:revisionPtr revIDLastSave="31" documentId="13_ncr:1_{7F0E8749-74E0-44F3-A477-91A32D61D61D}" xr6:coauthVersionLast="47" xr6:coauthVersionMax="47" xr10:uidLastSave="{C1D8C6A4-9448-4854-9F4F-7AE599EF013E}"/>
  <bookViews>
    <workbookView xWindow="-108" yWindow="-108" windowWidth="23256" windowHeight="12456" tabRatio="823" firstSheet="4" activeTab="4" xr2:uid="{00000000-000D-0000-FFFF-FFFF00000000}"/>
  </bookViews>
  <sheets>
    <sheet name="Datos" sheetId="1" state="hidden" r:id="rId1"/>
    <sheet name="CONTROL DE CAMBIOS" sheetId="7" r:id="rId2"/>
    <sheet name="Riesgo 1" sheetId="3" r:id="rId3"/>
    <sheet name="ENCUESTA DE IMPACTO R1" sheetId="4" r:id="rId4"/>
    <sheet name="Riesgo 2" sheetId="5" r:id="rId5"/>
    <sheet name="ENCUESTA DE IMPACTO R2" sheetId="6" r:id="rId6"/>
    <sheet name="Instructivo" sheetId="2"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qskgioB6JbPOnXXtndMRBgkfqyh+i0IU7qWx9nV/6Vw="/>
    </ext>
  </extLst>
</workbook>
</file>

<file path=xl/calcChain.xml><?xml version="1.0" encoding="utf-8"?>
<calcChain xmlns="http://schemas.openxmlformats.org/spreadsheetml/2006/main">
  <c r="D29" i="6" l="1"/>
  <c r="D28" i="6"/>
  <c r="D27" i="6"/>
  <c r="D23" i="6"/>
  <c r="C23" i="6"/>
  <c r="Q59" i="5"/>
  <c r="Q58" i="5"/>
  <c r="Q57" i="5"/>
  <c r="Q56" i="5"/>
  <c r="Q55" i="5"/>
  <c r="Q54" i="5"/>
  <c r="Q53" i="5"/>
  <c r="R53" i="5" s="1"/>
  <c r="R56" i="5" s="1"/>
  <c r="Q52" i="5"/>
  <c r="Q51" i="5"/>
  <c r="Q50" i="5"/>
  <c r="Q49" i="5"/>
  <c r="Q48" i="5"/>
  <c r="Q47" i="5"/>
  <c r="Q46" i="5"/>
  <c r="Q45" i="5"/>
  <c r="Q44" i="5"/>
  <c r="Q43" i="5"/>
  <c r="Q42" i="5"/>
  <c r="Q41" i="5"/>
  <c r="Q40" i="5"/>
  <c r="Q39" i="5"/>
  <c r="Q38" i="5"/>
  <c r="Q37" i="5"/>
  <c r="Q36" i="5"/>
  <c r="Q35" i="5"/>
  <c r="Q34" i="5"/>
  <c r="Q33" i="5"/>
  <c r="Q32" i="5"/>
  <c r="Q31" i="5"/>
  <c r="Q30" i="5"/>
  <c r="Q29" i="5"/>
  <c r="Q28" i="5"/>
  <c r="Q27" i="5"/>
  <c r="Q26" i="5"/>
  <c r="Q25" i="5"/>
  <c r="Q24" i="5"/>
  <c r="Q23" i="5"/>
  <c r="Q22" i="5"/>
  <c r="Q21" i="5"/>
  <c r="Q20" i="5"/>
  <c r="Q19" i="5"/>
  <c r="Q18" i="5"/>
  <c r="G18" i="5"/>
  <c r="H18" i="5" s="1"/>
  <c r="D29" i="4"/>
  <c r="D28" i="4"/>
  <c r="D27" i="4"/>
  <c r="D23" i="4"/>
  <c r="C23" i="4"/>
  <c r="Q59" i="3"/>
  <c r="Q58" i="3"/>
  <c r="Q57" i="3"/>
  <c r="Q56" i="3"/>
  <c r="Q55" i="3"/>
  <c r="Q54" i="3"/>
  <c r="Q53" i="3"/>
  <c r="R53" i="3" s="1"/>
  <c r="R56" i="3" s="1"/>
  <c r="Q52" i="3"/>
  <c r="Q51" i="3"/>
  <c r="Q50" i="3"/>
  <c r="Q49" i="3"/>
  <c r="Q48" i="3"/>
  <c r="Q47" i="3"/>
  <c r="Q46" i="3"/>
  <c r="R46" i="3" s="1"/>
  <c r="R49" i="3" s="1"/>
  <c r="Q45" i="3"/>
  <c r="Q44" i="3"/>
  <c r="Q43" i="3"/>
  <c r="Q42" i="3"/>
  <c r="Q41" i="3"/>
  <c r="Q40" i="3"/>
  <c r="Q39" i="3"/>
  <c r="Q38" i="3"/>
  <c r="Q37" i="3"/>
  <c r="Q36" i="3"/>
  <c r="Q35" i="3"/>
  <c r="Q34" i="3"/>
  <c r="Q33" i="3"/>
  <c r="Q32" i="3"/>
  <c r="R32" i="3" s="1"/>
  <c r="R35" i="3" s="1"/>
  <c r="Q31" i="3"/>
  <c r="Q30" i="3"/>
  <c r="Q29" i="3"/>
  <c r="Q28" i="3"/>
  <c r="Q27" i="3"/>
  <c r="Q26" i="3"/>
  <c r="Q25" i="3"/>
  <c r="Q24" i="3"/>
  <c r="Q23" i="3"/>
  <c r="Q22" i="3"/>
  <c r="Q21" i="3"/>
  <c r="Q20" i="3"/>
  <c r="Q19" i="3"/>
  <c r="Q18" i="3"/>
  <c r="G18" i="3"/>
  <c r="H18" i="3" s="1"/>
  <c r="R46" i="5" l="1"/>
  <c r="R49" i="5" s="1"/>
  <c r="R18" i="3"/>
  <c r="R21" i="3" s="1"/>
  <c r="R18" i="5"/>
  <c r="R21" i="5" s="1"/>
  <c r="R32" i="5"/>
  <c r="R35" i="5" s="1"/>
  <c r="R39" i="5"/>
  <c r="R42" i="5" s="1"/>
  <c r="T42" i="5" s="1"/>
  <c r="T39" i="5" s="1"/>
  <c r="R39" i="3"/>
  <c r="R42" i="3" s="1"/>
  <c r="R25" i="5"/>
  <c r="R28" i="5" s="1"/>
  <c r="R25" i="3"/>
  <c r="R28" i="3" s="1"/>
  <c r="T28" i="3" s="1"/>
  <c r="T25" i="3" s="1"/>
  <c r="U25" i="3"/>
  <c r="T28" i="5"/>
  <c r="T25" i="5" s="1"/>
  <c r="U25" i="5"/>
  <c r="U18" i="3"/>
  <c r="T21" i="3"/>
  <c r="T18" i="3" s="1"/>
  <c r="T56" i="5"/>
  <c r="T53" i="5" s="1"/>
  <c r="U53" i="5"/>
  <c r="T49" i="5"/>
  <c r="T46" i="5" s="1"/>
  <c r="U46" i="5"/>
  <c r="T35" i="5"/>
  <c r="T32" i="5" s="1"/>
  <c r="U32" i="5"/>
  <c r="T21" i="5"/>
  <c r="T18" i="5" s="1"/>
  <c r="U18" i="5"/>
  <c r="T56" i="3"/>
  <c r="T53" i="3" s="1"/>
  <c r="U53" i="3"/>
  <c r="U46" i="3"/>
  <c r="T49" i="3"/>
  <c r="T46" i="3" s="1"/>
  <c r="T42" i="3"/>
  <c r="T39" i="3" s="1"/>
  <c r="U39" i="3"/>
  <c r="U32" i="3"/>
  <c r="T35" i="3"/>
  <c r="T32" i="3" s="1"/>
  <c r="V18" i="3" l="1" a="1"/>
  <c r="V18" i="3" s="1"/>
  <c r="W21" i="3" s="1"/>
  <c r="X18" i="3" s="1"/>
  <c r="Y18" i="3" s="1"/>
  <c r="Z18" i="3" s="1"/>
  <c r="V18" i="5" a="1"/>
  <c r="V18" i="5" s="1"/>
  <c r="W21" i="5" s="1"/>
  <c r="X18" i="5" s="1"/>
  <c r="Y18" i="5" s="1"/>
  <c r="Z18" i="5" s="1"/>
  <c r="U39"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<sst xmlns="http://schemas.openxmlformats.org/spreadsheetml/2006/main" count="608" uniqueCount="237">
  <si>
    <t>PROBABILIDAD INHERENTE</t>
  </si>
  <si>
    <t>IMPACTO INHERENTE</t>
  </si>
  <si>
    <t>CONDICIONES RIESGO INHERENTE</t>
  </si>
  <si>
    <t>¿Existe un responsable asignado a la ejecución del control?</t>
  </si>
  <si>
    <t>Asignado</t>
  </si>
  <si>
    <t>No Asignado</t>
  </si>
  <si>
    <t>MUY BAJA</t>
  </si>
  <si>
    <t>MODERADO</t>
  </si>
  <si>
    <t>MUY BAJA - MODERADO</t>
  </si>
  <si>
    <t>¿El responsable tiene la autoridad y adecuada segregación de funciones en la ejecución del control?</t>
  </si>
  <si>
    <t>Adecuado</t>
  </si>
  <si>
    <t>Inadecuado</t>
  </si>
  <si>
    <t>BAJA</t>
  </si>
  <si>
    <t>MAYOR</t>
  </si>
  <si>
    <t>MUY BAJA - MAYOR</t>
  </si>
  <si>
    <t>ALTO</t>
  </si>
  <si>
    <t>¿La oportunidad en que se ejecuta el control ayuda a prevenir la mitigación del riesgo o a detectar la materialización del riesgo de manera oportuna?</t>
  </si>
  <si>
    <t>Oportuna</t>
  </si>
  <si>
    <t>Inoportuna</t>
  </si>
  <si>
    <t>MEDIA</t>
  </si>
  <si>
    <t>CATASTRÓFICO</t>
  </si>
  <si>
    <t>MUY BAJA - CATASTRÓFICO</t>
  </si>
  <si>
    <t>EXTREMO</t>
  </si>
  <si>
    <t>¿Las actividades que se desarrollan en el
control realmente buscan por si sola prevenir o detectar las causas que pueden dar origen al riesgo, Ej.: verificar, validar, cotejar, comparar, revisar, etc.?</t>
  </si>
  <si>
    <t>Prevenir</t>
  </si>
  <si>
    <t>Detectar</t>
  </si>
  <si>
    <t>No es un control</t>
  </si>
  <si>
    <t>ALTA</t>
  </si>
  <si>
    <t>BAJA - MODERADO</t>
  </si>
  <si>
    <t>¿La fuente de información que se utiliza en el desarrollo del control es información confiable que permita mitigar el riesgo?</t>
  </si>
  <si>
    <t>Confiable</t>
  </si>
  <si>
    <t>No Confiable</t>
  </si>
  <si>
    <t>MUY ALTA</t>
  </si>
  <si>
    <t>BAJA - MAYOR</t>
  </si>
  <si>
    <t>¿Las observaciones, desviaciones o diferencias identificadas como resultados de la ejecución del control son investigadas y resueltas de manera oportuna?</t>
  </si>
  <si>
    <t>Se investigan y se resuelven oportunamente</t>
  </si>
  <si>
    <t>No se investigan, ni resuelven oportunamente</t>
  </si>
  <si>
    <t>BAJA - CATASTRÓFICO</t>
  </si>
  <si>
    <t>¿Se deja evidencia o rastro de la ejecución del control que permita a cualquier tercero con la evidencia llegar a la misma conclusión?</t>
  </si>
  <si>
    <t>Completa</t>
  </si>
  <si>
    <t>Incompleta</t>
  </si>
  <si>
    <t>No existe</t>
  </si>
  <si>
    <t>Opciones de Manejo</t>
  </si>
  <si>
    <t>MEDIA - MODERADO</t>
  </si>
  <si>
    <t>MEDIA - MAYOR</t>
  </si>
  <si>
    <t>REDUCIR EL RIESGO</t>
  </si>
  <si>
    <t>MEDIA - CATASTRÓFICO</t>
  </si>
  <si>
    <t>EVITAR EL RIESGO</t>
  </si>
  <si>
    <t>ALTA - MODERADO</t>
  </si>
  <si>
    <t>ALTA - MAYOR</t>
  </si>
  <si>
    <t>RANGO DE LA EJECUCION DE CADA CONTROL</t>
  </si>
  <si>
    <t>ALTA - CATASTRÓFICO</t>
  </si>
  <si>
    <r>
      <rPr>
        <b/>
        <sz val="11"/>
        <color theme="1"/>
        <rFont val="Calibri"/>
        <family val="2"/>
      </rPr>
      <t>FUERTE</t>
    </r>
    <r>
      <rPr>
        <sz val="11"/>
        <color theme="1"/>
        <rFont val="Calibri"/>
        <family val="2"/>
      </rPr>
      <t xml:space="preserve"> (Siempre se Ejecuta)</t>
    </r>
  </si>
  <si>
    <t>MUY ALTA - MODERADO</t>
  </si>
  <si>
    <r>
      <rPr>
        <b/>
        <sz val="11"/>
        <color theme="1"/>
        <rFont val="Calibri"/>
        <family val="2"/>
      </rPr>
      <t>MODERADO</t>
    </r>
    <r>
      <rPr>
        <sz val="11"/>
        <color theme="1"/>
        <rFont val="Calibri"/>
        <family val="2"/>
      </rPr>
      <t xml:space="preserve"> (Algunas Veces)</t>
    </r>
  </si>
  <si>
    <t>¿SE MATERIALIZO EL RIESGO DURANTE EL PERIODO?</t>
  </si>
  <si>
    <t>MUY ALTA - MAYOR</t>
  </si>
  <si>
    <r>
      <rPr>
        <b/>
        <sz val="11"/>
        <color theme="1"/>
        <rFont val="Calibri"/>
        <family val="2"/>
      </rPr>
      <t>DÉBIL</t>
    </r>
    <r>
      <rPr>
        <sz val="11"/>
        <color theme="1"/>
        <rFont val="Calibri"/>
        <family val="2"/>
      </rPr>
      <t xml:space="preserve"> (No se Ejecuta)</t>
    </r>
  </si>
  <si>
    <t>SI</t>
  </si>
  <si>
    <t>MUY ALTA - CATASTRÓFICO</t>
  </si>
  <si>
    <t>NO</t>
  </si>
  <si>
    <t>CONTROLES</t>
  </si>
  <si>
    <t>DIRECTAMENTE</t>
  </si>
  <si>
    <t>NO DISMINUYE</t>
  </si>
  <si>
    <t>CONTROL DE CAMBIOS</t>
  </si>
  <si>
    <t>A continuación se presentan los cambios realizados de los riesgos en el proceso</t>
  </si>
  <si>
    <t xml:space="preserve">FECHA </t>
  </si>
  <si>
    <t>CAMBIO REALIZADO</t>
  </si>
  <si>
    <r>
      <rPr>
        <b/>
        <u/>
        <sz val="11"/>
        <color theme="1"/>
        <rFont val="Calibri"/>
        <family val="2"/>
        <scheme val="minor"/>
      </rPr>
      <t>RIESGO 1:</t>
    </r>
    <r>
      <rPr>
        <sz val="11"/>
        <color theme="1"/>
        <rFont val="Calibri"/>
        <family val="2"/>
        <scheme val="minor"/>
      </rPr>
      <t xml:space="preserve"> Se actualiza la fecha de la acción de fortalecimiento con fecha de culminación :30/06/2026
</t>
    </r>
    <r>
      <rPr>
        <b/>
        <u/>
        <sz val="11"/>
        <color theme="1"/>
        <rFont val="Calibri"/>
        <family val="2"/>
        <scheme val="minor"/>
      </rPr>
      <t xml:space="preserve">RIESGO 2: </t>
    </r>
    <r>
      <rPr>
        <sz val="11"/>
        <color theme="1"/>
        <rFont val="Calibri"/>
        <family val="2"/>
        <scheme val="minor"/>
      </rPr>
      <t>Se actualiza la fecha de la acción de fortalecimiento con fecha de culminación :30/06/2026</t>
    </r>
  </si>
  <si>
    <t>Se podrán incluir más filas de acuerdo a la cambios realizados</t>
  </si>
  <si>
    <t>DIRECCIONAMIENTO ESTRATÉGICO</t>
  </si>
  <si>
    <t>CÓDIGO</t>
  </si>
  <si>
    <t>E-DES-FT-020</t>
  </si>
  <si>
    <t>VERSIÓN</t>
  </si>
  <si>
    <t>03</t>
  </si>
  <si>
    <t>MAPA DE RIESGOS DE CORRUPCIÓN</t>
  </si>
  <si>
    <t>PÁGINA</t>
  </si>
  <si>
    <t xml:space="preserve">1 de 1 </t>
  </si>
  <si>
    <t>VIGENTE DESDE</t>
  </si>
  <si>
    <t>FECHA DE ACTUALIZACIÓN</t>
  </si>
  <si>
    <t>PROCESO</t>
  </si>
  <si>
    <t>GESTIÓN DE SERVICIOS ADMINISTRATIVOS</t>
  </si>
  <si>
    <t>OBJETIVO DEL PROCESO</t>
  </si>
  <si>
    <t>Satisfacer las necesidades del IDIPRON mediante la prestación de los servicios administrativos de apoyo, con el fin de garantizar el servicio de vigilancia, transporte, mantenimiento preventivo y correctivo del parque automotor y equipos industriales y el suministro de combustible; con criterios de oportunidad y calidad.</t>
  </si>
  <si>
    <t>ALCANCE DEL PROCESO</t>
  </si>
  <si>
    <t>El proceso inicia desde la contratación de los servicios requeridos, los cuales son administrados y puestos a disposición de los diferentes procesos definidos por el IDIPRON para el cumplimiento de su misión, realizando periódicamente acciones de mantenimientos, seguridad y transporte y termina con la retroalimentación en la calidad de los servicios prestados.</t>
  </si>
  <si>
    <t>IDENTIFICACIÓN DEL RIESGO</t>
  </si>
  <si>
    <t>VALORACIÓN DEL RIESGO</t>
  </si>
  <si>
    <t xml:space="preserve">MONITOREO </t>
  </si>
  <si>
    <t>SEGUIMIENTO Y EVALUACIÓN</t>
  </si>
  <si>
    <t>No. de Riesgo</t>
  </si>
  <si>
    <t>CAUSA</t>
  </si>
  <si>
    <t>RIESGO</t>
  </si>
  <si>
    <t>CONSECUENCIA</t>
  </si>
  <si>
    <t>ANÁLISIS DEL RIESGO</t>
  </si>
  <si>
    <t>EVALUACIÓN DEL RIESGO</t>
  </si>
  <si>
    <t>RIESGO RESIDUAL</t>
  </si>
  <si>
    <t>RIESGO INHERENTE</t>
  </si>
  <si>
    <t>RESPONSABLE DEL CONTROL
(Persona asignada para ejecutar el control. Debe tener la autoridad, competencias y conocimientos para ejecutar el control)</t>
  </si>
  <si>
    <t>PERIODICIDAD DEL CONTROL
(La periodicidad debe prevenir o detectar el riesgo de manera oportuna)</t>
  </si>
  <si>
    <t>PROPÓSITO DEL CONTROL
 (Validar, verificar, conciliar, comparar, revisar, cotejar…)
El control ayuda a mitigar las causas de los riesgos o detectar su materialización</t>
  </si>
  <si>
    <t>CÓMO SE REALIZA LA ACTIVIDAD DE CONTROL
(EL control debe indicar el cómo se realiza, de tal forma que se pueda evaluar si la fuente u origen de la información que sirve para ejecutar el control, es confiable para la mitigación del riesgo)</t>
  </si>
  <si>
    <t>CÓMO SE ACTÚA EN CASO DE OBSERVACIONES O DESVIACIONES 
(Qué se hace cuando se detectan observaciones o desviaciones como resultado de la ejecución de un control?)</t>
  </si>
  <si>
    <t>EVIDENCIA DE LA EJECUCIÓN DEL CONTROL
(El control debe dejar evidencia de su ejecución. Esta evidencia ayuda a que se pueda revisar la misma información por parte de un tercero y llegue a la misma conclusión de quien ejecutó el control)</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</si>
  <si>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</si>
  <si>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</si>
  <si>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</si>
  <si>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</si>
  <si>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</si>
  <si>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</si>
  <si>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</si>
  <si>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SOLIDEZ DEL CONJUNTO DE CONTROLES</t>
  </si>
  <si>
    <t>CONTROLES AYUDAN A DISMINUIR PROBABILIDAD</t>
  </si>
  <si>
    <t>PROBABILIDAD RESIDUAL</t>
  </si>
  <si>
    <t>ZONA DE RIESGO RESIDUAL</t>
  </si>
  <si>
    <t>OPCIÓN DE MANEJO</t>
  </si>
  <si>
    <t>ACCIONES DE CONTINGENCIA EN CASO DE MATERIALIZACIÓN DEL RIESGO</t>
  </si>
  <si>
    <t>ACCIONESPARA EL FORTALECIMIENTO DE LOS CONTROLES</t>
  </si>
  <si>
    <t>ZONA DE RIESGO INHERENTE</t>
  </si>
  <si>
    <t>ACCIONES A IMPLEMENTAR PARA EL FORTALECIMIENTO</t>
  </si>
  <si>
    <t>PERIODO DE EJECUCIÓN DE LAS ACCIONES A IMPLEMENTAR</t>
  </si>
  <si>
    <t>FECHA DEL MONITOREO</t>
  </si>
  <si>
    <t>REPORTE DE LA EJECUCIÓN DE LOS CONTROLES</t>
  </si>
  <si>
    <t>REPORTE DE LA EJECUCIÓN DE LAS ACCIONES PARA EL FORTALECIMENTO DEL RIESGO</t>
  </si>
  <si>
    <t>REPORTE DE LAS ACCIONES DESARROLLADAS EN CASO DE QUE SE HAYA MATERIALIZADO EL RIESGO</t>
  </si>
  <si>
    <t>OBSERVACIONES DEL MONITOREO</t>
  </si>
  <si>
    <t xml:space="preserve">OBSERVACIONES OFICINA ASESORA DE PLANEACIÓN </t>
  </si>
  <si>
    <t>OBSERVACIONES OFICINA DE          CONTROL INTERNO</t>
  </si>
  <si>
    <t>Que los dispensadores de las estaciones de servicio de combustible no se encuentren bien calibrados.
Los odómetros de los vehículos sean manipulados por parte de los conductores
Falta de controles y seguimientos a los consumos presentados</t>
  </si>
  <si>
    <t>Posibilidad de sustracción indebida del combustible para vehículos, maquinaria o equipos de la entidad por parte de los funcionarios o contratistas del proceso servicios administrativos (transportes, conductores) y/o responsable de sedes para beneficio propio o de un tercero.</t>
  </si>
  <si>
    <t>* Detrimento patrimonial
* Aumento costo / beneficio para la Entidad
* Afectación en la prestación del servicio</t>
  </si>
  <si>
    <t xml:space="preserve">El contratista o funcionario del equipo de transportes de la Gerencia Administrativa </t>
  </si>
  <si>
    <t xml:space="preserve">Mensualmente </t>
  </si>
  <si>
    <t xml:space="preserve">Verificar el consumo de los vehículos y la maquinaria </t>
  </si>
  <si>
    <t xml:space="preserve">Se realiza un análisis del consumo de combustible, registrando en archivo de Excel el número de kilómetros recorridos, el número de galones consumidos y el valor de aprovisionamiento de los vehículos pertenecientes a la flota propia de la entidad, para la maquinaria se analiza el uso requerido de acuerdo con las necesidades manifestadas por los responsables de las unidades. De acuerdo con los consumos asigna un cupo limitado para  los vehículos y  maquinaria </t>
  </si>
  <si>
    <t>En caso de desviaciones, se verifica la planilla de recorrido frente al GPS, se notifica al Gerente Administrativo mediante correo electrónico para que se tomen las medidas a que haya lugar.</t>
  </si>
  <si>
    <t>Planilla Control de recorrido A-GSA-FT-009
Matriz en excel de información de consumo
Correo electrónico (Cuando aplique)</t>
  </si>
  <si>
    <t>FUERTE (Siempre se Ejecuta)</t>
  </si>
  <si>
    <t>1. Poner en conocimiento del Gerente Administrativo  acompañado de los documentos que soportan la sustracción  para que se tomen las acciones pertinentes y se ponga en conocimiento de las autoridades internas y externas competentes</t>
  </si>
  <si>
    <t>Realizar el seguimiento comparado del consumo de combustible Vs. Sistema de Posicionamiento Global (GPS) para aquellos vehiculos que presentan consumos fuera de lo normal.</t>
  </si>
  <si>
    <t>01/01/2026 al 31/12/2026</t>
  </si>
  <si>
    <t>Durante el periodo enero-abril, se realizó un análisis mensual del consumo de combustible por cada uno de los vehículos tomando la información de las plataforma TERPEL, así mismo se revisan las planillas de recorrido y se elabora el cuadro de programación con el que se construye el cuadro de austeridad del gasto en el cual se registra un total de 22.318 kilómetros recorridos y un consumo de combustible de 963 galones.
Se realizó el análisis comparativo entre los meses de enero a abril del 2026 y no se evidencio ninguna anomalía en el consumo de combustible en los vehículos de la entidad.</t>
  </si>
  <si>
    <t>El informe de seguimiento del consumo de combustible Vs. Sistema de Posicionamiento Global (GPS) se elabora semestralmente</t>
  </si>
  <si>
    <t>No se materializó el riesgo</t>
  </si>
  <si>
    <t>N/A</t>
  </si>
  <si>
    <t>De acuerdo con la evidencia sumistrada se puede establecer la ejecución del control, puesto que se cuenta con los formatos establecidos de las planillas de recorrido y la base de datos con el reporte del consumo por vehiculos propios. 
Accion de Fortalecimiento: 
No se cuenta con evidencias en esta accion. 
&amp;</t>
  </si>
  <si>
    <t xml:space="preserve">CONTROL No. 1: Cumple, ya que se evidencio las planillas de control de recorrido A-GSA-FT-009 de los meses de enero, febrero, marzo y abril, igualmente se aporta la matriz en excel del seguimiento de consumo de combustible.
ACCION DE FORTALECIMIENTO: No se aportaron evidencias de esta acción
No se materializo el daño
RECOMENDACIONES: Se recomienda contiuar con el seguimiento y realizar la acción de fortalecimiento para mitigar la materialización del daño
</t>
  </si>
  <si>
    <t>No. De columnas en la matriz de riesgo que se desplaza en el eje de la probabilidad.</t>
  </si>
  <si>
    <t>PRODUCTO O REGISTRO QUE QUEDA DE LA EJECUCIÓN DE LAS ACCIONES PARA FORTALECER EL RIESGO</t>
  </si>
  <si>
    <t>Informes de revisión</t>
  </si>
  <si>
    <t>ADECUADO</t>
  </si>
  <si>
    <t>COMPLETA</t>
  </si>
  <si>
    <t>Vr. 02; 13/03/2024</t>
  </si>
  <si>
    <t>FORMATO PARA DETERMINAR EL IMPACTO</t>
  </si>
  <si>
    <t xml:space="preserve">Nº </t>
  </si>
  <si>
    <t xml:space="preserve">PREGUNTA </t>
  </si>
  <si>
    <t>RESPUESTA</t>
  </si>
  <si>
    <t>SI EL RIESGO DE CORRUPCIÓN SE MATERIALIZA PODRÍA...</t>
  </si>
  <si>
    <t>¿Afectar al grupo de funcionarios del proceso?</t>
  </si>
  <si>
    <t>X</t>
  </si>
  <si>
    <t>¿Afectar el cumplimiento de metas y objetivos de la dependencia?</t>
  </si>
  <si>
    <t xml:space="preserve">¿Afectar el cumplimiento de misión de la Entidad? </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</si>
  <si>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</si>
  <si>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</si>
  <si>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</si>
  <si>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</si>
  <si>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</si>
  <si>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</si>
  <si>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</si>
  <si>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</si>
  <si>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</si>
  <si>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</si>
  <si>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</si>
  <si>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</si>
  <si>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</si>
  <si>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</si>
  <si>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</si>
  <si>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</si>
  <si>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 PREGUNTAS AFIRMATIVAS:                     
TOTAL PREGUNTAS NEGATIVAS:</t>
  </si>
  <si>
    <r>
      <rPr>
        <sz val="11"/>
        <color theme="1"/>
        <rFont val="Noto Sans Symbols"/>
      </rPr>
      <t>·</t>
    </r>
    <r>
      <rPr>
        <sz val="7"/>
        <color theme="1"/>
        <rFont val="Times New Roman"/>
        <family val="1"/>
      </rPr>
      <t>  </t>
    </r>
    <r>
      <rPr>
        <sz val="11"/>
        <color theme="1"/>
        <rFont val="Times New Roman"/>
        <family val="1"/>
      </rPr>
      <t xml:space="preserve">Responder afirmativamente de </t>
    </r>
    <r>
      <rPr>
        <b/>
        <sz val="11"/>
        <color theme="1"/>
        <rFont val="Times New Roman"/>
        <family val="1"/>
      </rPr>
      <t>UNA a CINCO</t>
    </r>
    <r>
      <rPr>
        <sz val="11"/>
        <color theme="1"/>
        <rFont val="Times New Roman"/>
        <family val="1"/>
      </rPr>
      <t xml:space="preserve"> pregunta(s) genera un impacto </t>
    </r>
    <r>
      <rPr>
        <b/>
        <sz val="11"/>
        <color theme="1"/>
        <rFont val="Times New Roman"/>
        <family val="1"/>
      </rPr>
      <t>MODERADO.</t>
    </r>
  </si>
  <si>
    <r>
      <rPr>
        <sz val="11"/>
        <color theme="1"/>
        <rFont val="Noto Sans Symbols"/>
      </rPr>
      <t>·</t>
    </r>
    <r>
      <rPr>
        <sz val="7"/>
        <color theme="1"/>
        <rFont val="Times New Roman"/>
        <family val="1"/>
      </rPr>
      <t xml:space="preserve">  </t>
    </r>
    <r>
      <rPr>
        <sz val="11"/>
        <color theme="1"/>
        <rFont val="Times New Roman"/>
        <family val="1"/>
      </rPr>
      <t xml:space="preserve">Responder afirmativamente de </t>
    </r>
    <r>
      <rPr>
        <b/>
        <sz val="11"/>
        <color theme="1"/>
        <rFont val="Times New Roman"/>
        <family val="1"/>
      </rPr>
      <t>SEIS a ONCE</t>
    </r>
    <r>
      <rPr>
        <sz val="11"/>
        <color theme="1"/>
        <rFont val="Times New Roman"/>
        <family val="1"/>
      </rPr>
      <t xml:space="preserve"> preguntas genera un impacto </t>
    </r>
    <r>
      <rPr>
        <b/>
        <sz val="11"/>
        <color theme="1"/>
        <rFont val="Times New Roman"/>
        <family val="1"/>
      </rPr>
      <t>MAYOR.</t>
    </r>
  </si>
  <si>
    <r>
      <rPr>
        <sz val="11"/>
        <color theme="1"/>
        <rFont val="Noto Sans Symbols"/>
      </rPr>
      <t>·</t>
    </r>
    <r>
      <rPr>
        <sz val="7"/>
        <color theme="1"/>
        <rFont val="Times New Roman"/>
        <family val="1"/>
      </rPr>
      <t>  </t>
    </r>
    <r>
      <rPr>
        <sz val="11"/>
        <color theme="1"/>
        <rFont val="Times New Roman"/>
        <family val="1"/>
      </rPr>
      <t xml:space="preserve">Responder afirmativamente de </t>
    </r>
    <r>
      <rPr>
        <b/>
        <sz val="11"/>
        <color theme="1"/>
        <rFont val="Times New Roman"/>
        <family val="1"/>
      </rPr>
      <t>DOCE a DIECINUEVE</t>
    </r>
    <r>
      <rPr>
        <sz val="11"/>
        <color theme="1"/>
        <rFont val="Times New Roman"/>
        <family val="1"/>
      </rPr>
      <t xml:space="preserve"> preguntas genera un impacto </t>
    </r>
    <r>
      <rPr>
        <b/>
        <sz val="11"/>
        <color theme="1"/>
        <rFont val="Times New Roman"/>
        <family val="1"/>
      </rPr>
      <t>CATASTRÓFICO.</t>
    </r>
  </si>
  <si>
    <r>
      <rPr>
        <b/>
        <sz val="11"/>
        <color theme="1"/>
        <rFont val="Times New Roman"/>
        <family val="1"/>
      </rPr>
      <t xml:space="preserve">MODERADO: </t>
    </r>
    <r>
      <rPr>
        <sz val="11"/>
        <color theme="1"/>
        <rFont val="Times New Roman"/>
        <family val="1"/>
      </rPr>
      <t>Genera medianas consecuencias sobre la entidad.</t>
    </r>
  </si>
  <si>
    <r>
      <rPr>
        <b/>
        <sz val="11"/>
        <color theme="1"/>
        <rFont val="Times New Roman"/>
        <family val="1"/>
      </rPr>
      <t xml:space="preserve">MAYOR: </t>
    </r>
    <r>
      <rPr>
        <sz val="11"/>
        <color theme="1"/>
        <rFont val="Times New Roman"/>
        <family val="1"/>
      </rPr>
      <t>Genera altas consecuencias sobre la entidad.</t>
    </r>
  </si>
  <si>
    <r>
      <rPr>
        <b/>
        <sz val="11"/>
        <color theme="1"/>
        <rFont val="Times New Roman"/>
        <family val="1"/>
      </rPr>
      <t xml:space="preserve">CATASTROFICO: </t>
    </r>
    <r>
      <rPr>
        <sz val="11"/>
        <color theme="1"/>
        <rFont val="Times New Roman"/>
        <family val="1"/>
      </rPr>
      <t>Genera consecuencias desastrosas para la entidad.</t>
    </r>
  </si>
  <si>
    <t xml:space="preserve">Ausencia de controles frente a los recorridos de la flota
Desvíos de rutas por parte de los conductores para evitar el pago de peajes
</t>
  </si>
  <si>
    <t>Posibilidad de desviación de recursos económicos destinados para el pago de peajes por parte de los funcionarios o contratistas del proceso servicios administrativos (transportes y/o conductores) para beneficio propio o de un tercero</t>
  </si>
  <si>
    <t>Funcionario o contratista asignado por la Gerencia Administrativa para la legalización de peajes</t>
  </si>
  <si>
    <t>Mensualmente</t>
  </si>
  <si>
    <t xml:space="preserve">Revisar el reporte generado por el operador del sistema de Chip de pago electrónico de peajes contra las planillas de recorrido de los vehiculos propios de la entidad y contra la programación diaria </t>
  </si>
  <si>
    <t xml:space="preserve">Se verifica el reporte emitido por la empresa encargada de los peajes frente a la planilla de recorridos </t>
  </si>
  <si>
    <t>Planilla Control de recorrido A-GSA-FT-009
Reporte de la empresa encargada de los peajes
Control de peajes A-GSA-FT-007
Correo electrónico (Cuando aplique)</t>
  </si>
  <si>
    <t>Poner en conocimiento del Gerente Administrativo,  acompañado de los documentos que soportan el desvío de recursos  para que se tomen las acciones pertinentes y se ponga en conocimiento de las autoridades internas y externas competentes</t>
  </si>
  <si>
    <t xml:space="preserve">Realizar una divulgación a través de una pieza comunicacional para recordar el uso adecuado de los vehículos institucionales </t>
  </si>
  <si>
    <t>01/01/2026-31/12/2026</t>
  </si>
  <si>
    <t>Durante el periodo enero - abril se utilizaron 158 peajes Facilpass. La revisión de estos peajes se realizó verificando la planilla de recorridos A-GSA-FT-009 y el reporte de facilpass, donde se pudo evidenciar que todos los peajes utilizados se usaron según lo programado.</t>
  </si>
  <si>
    <t>Durante los meses de febrero, marzo y abrile realizó divulgación de pieza de comunicación para recordar el uso adecuado de los vehículos institucionales.</t>
  </si>
  <si>
    <t>De acuerdo con la evidencia reportada, se puee establecer que se cumple con lo requeridos en el control, toada ves que se realiza la ajecución a través de Planilla Control de recorrido A-GSA-FT-009, Reporte de la empresa encargada de los peajes y Control de peajes A-GSA-FT-007. 
Acción de Fortalecimiento: 
Como accion de fortaleimiento el proceso adjunta los correos electonicos remitidos dando los lineamientos para la solicitud y uso de vehiculos institucionales. 
&amp;</t>
  </si>
  <si>
    <t xml:space="preserve">CONTROL No. 1: Cumple, se aporto las planillas de control de recorrido de los meses de enero, febrero, marzo y abril, junto con los reporte de la empresa encarrgada de peajes, el formato de control de peajes de los meses correspondientes.
ACCIÓN DE FORTALECIMIENTO: Cumple, se aporta 3 piezas de comunicacion divulgadas.
NO SE MATERIALIZÓ EL DAÑO
RECOMENDACIONES: CONITNUAR CON EL SEGUIMIENTO
</t>
  </si>
  <si>
    <t>Pieza de comunicación divulgada</t>
  </si>
  <si>
    <t>Criterios para calificar la probabilidad de los riesgos de corrupción</t>
  </si>
  <si>
    <t>MATRIZ DE RIESGO</t>
  </si>
  <si>
    <t>NIVEL</t>
  </si>
  <si>
    <t>CONCEPTO</t>
  </si>
  <si>
    <t>FRECUENCIA</t>
  </si>
  <si>
    <t>Muy Alta</t>
  </si>
  <si>
    <t>Se espera que el evento ocurra en la mayoría de las circunstancias.</t>
  </si>
  <si>
    <t>Más de 1 vez al año.</t>
  </si>
  <si>
    <t>PROBABILIDAD</t>
  </si>
  <si>
    <t>NO APLICA PARA LOS RIESGOS DE CORRUPCIÓN</t>
  </si>
  <si>
    <t>E</t>
  </si>
  <si>
    <t>Alta</t>
  </si>
  <si>
    <t>Es viable que el evento ocurra en la mayoría de las circunstancias.</t>
  </si>
  <si>
    <t>Al menos 1 vez en el último año.</t>
  </si>
  <si>
    <t>A</t>
  </si>
  <si>
    <t>Media</t>
  </si>
  <si>
    <t>El evento podrá ocurrir en algún momento.</t>
  </si>
  <si>
    <t>Al menos 1 vez en los últimos 2 años.</t>
  </si>
  <si>
    <t>Baja</t>
  </si>
  <si>
    <t>El evento puede ocurrir en algún momento.</t>
  </si>
  <si>
    <t>Al menos 1 vez en los últimos 5 años.</t>
  </si>
  <si>
    <t>M</t>
  </si>
  <si>
    <t>Muy baja</t>
  </si>
  <si>
    <t>El evento puede ocurrir solo en circunstancias excepcionales (poco comunes o anormales)</t>
  </si>
  <si>
    <t>No se ha presentado en los últimos 5 años.</t>
  </si>
  <si>
    <t>Leve</t>
  </si>
  <si>
    <t>Menor</t>
  </si>
  <si>
    <t>Moderado</t>
  </si>
  <si>
    <t>Mayor</t>
  </si>
  <si>
    <t>Catastrofico</t>
  </si>
  <si>
    <t>IMPACTO</t>
  </si>
  <si>
    <t>EVITAR</t>
  </si>
  <si>
    <t>Después de realizar un análisis y considerar que el nivel de riesgo es demasiado alto, Se deben determinar acciones para continuar disminuyendo tanto probabilidad como el impacto</t>
  </si>
  <si>
    <t>ACEPTAR</t>
  </si>
  <si>
    <t>Después de realizar un análisis y considerar los niveles de riesgo, se determina asumir el mismo conociendo los efectos de su posible materialización</t>
  </si>
  <si>
    <t>MITIGAR</t>
  </si>
  <si>
    <t>Después de realizar un análisis y considerar los niveles de riesgo se implementan acciones para continuar disminuyendo tanto probabilidad como el impacto, mediante el fortalecimiento de controles, optimización de procesos y/o el diseño de nuevos controles.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</si>
</sst>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35">
    <font>
      <sz val="11"/>
      <color theme="1"/>
      <name val="Calibri"/>
      <scheme val="minor"/>
    </font>
    <font>
      <sz val="11"/>
      <color theme="1"/>
      <name val="Calibri"/>
      <family val="2"/>
      <scheme val="minor"/>
    </font>
    <font>
      <sz val="11"/>
      <color theme="1"/>
      <name val="Calibri"/>
      <family val="2"/>
    </font>
    <font>
      <sz val="12"/>
      <color theme="1"/>
      <name val="Times New Roman"/>
      <family val="1"/>
    </font>
    <font>
      <b/>
      <sz val="12"/>
      <color theme="1"/>
      <name val="Calibri"/>
      <family val="2"/>
    </font>
    <font>
      <sz val="11"/>
      <name val="Calibri"/>
      <family val="2"/>
    </font>
    <font>
      <b/>
      <sz val="11"/>
      <color theme="1"/>
      <name val="Calibri"/>
      <family val="2"/>
    </font>
    <font>
      <b/>
      <sz val="18"/>
      <color theme="1"/>
      <name val="Calibri"/>
      <family val="2"/>
    </font>
    <font>
      <sz val="16"/>
      <color theme="1"/>
      <name val="Calibri"/>
      <family val="2"/>
    </font>
    <font>
      <b/>
      <sz val="10"/>
      <color theme="1"/>
      <name val="Times New Roman"/>
      <family val="1"/>
    </font>
    <font>
      <b/>
      <sz val="14"/>
      <color theme="1"/>
      <name val="Times New Roman"/>
      <family val="1"/>
    </font>
    <font>
      <b/>
      <sz val="12"/>
      <color theme="1"/>
      <name val="Times New Roman"/>
      <family val="1"/>
    </font>
    <font>
      <sz val="10"/>
      <color theme="1"/>
      <name val="Times New Roman"/>
      <family val="1"/>
    </font>
    <font>
      <sz val="14"/>
      <color theme="1"/>
      <name val="Times New Roman"/>
      <family val="1"/>
    </font>
    <font>
      <b/>
      <sz val="20"/>
      <color theme="1"/>
      <name val="Times New Roman"/>
      <family val="1"/>
    </font>
    <font>
      <b/>
      <sz val="16"/>
      <color theme="1"/>
      <name val="Times New Roman"/>
      <family val="1"/>
    </font>
    <font>
      <b/>
      <sz val="11"/>
      <color theme="1"/>
      <name val="Times New Roman"/>
      <family val="1"/>
    </font>
    <font>
      <sz val="10"/>
      <color rgb="FF000000"/>
      <name val="Times New Roman"/>
      <family val="1"/>
    </font>
    <font>
      <sz val="14"/>
      <color rgb="FFFF0000"/>
      <name val="Times New Roman"/>
      <family val="1"/>
    </font>
    <font>
      <sz val="11"/>
      <color theme="1"/>
      <name val="Times New Roman"/>
      <family val="1"/>
    </font>
    <font>
      <sz val="11"/>
      <color theme="1"/>
      <name val="Noto Sans Symbols"/>
    </font>
    <font>
      <sz val="7"/>
      <color theme="1"/>
      <name val="Times New Roman"/>
      <family val="1"/>
    </font>
    <font>
      <sz val="11"/>
      <color rgb="FF242424"/>
      <name val="&quot;Aptos Narrow&quot;"/>
    </font>
    <font>
      <b/>
      <sz val="11"/>
      <name val="Times New Roman"/>
      <family val="1"/>
    </font>
    <font>
      <sz val="12"/>
      <color rgb="FF000000"/>
      <name val="Times New Roman"/>
      <family val="1"/>
    </font>
    <font>
      <sz val="12"/>
      <name val="Calibri"/>
      <family val="2"/>
    </font>
    <font>
      <b/>
      <sz val="16"/>
      <color theme="1"/>
      <name val="Calibri"/>
      <family val="2"/>
      <scheme val="minor"/>
    </font>
    <font>
      <b/>
      <u/>
      <sz val="11"/>
      <color theme="1"/>
      <name val="Calibri"/>
      <family val="2"/>
      <scheme val="minor"/>
    </font>
    <font>
      <sz val="10"/>
      <color theme="1"/>
      <name val="Times New Roman"/>
    </font>
    <font>
      <sz val="12"/>
      <color rgb="FF000000"/>
      <name val="Times New Roman"/>
    </font>
    <font>
      <sz val="10"/>
      <color rgb="FF000000"/>
      <name val="Times New Roman"/>
    </font>
    <font>
      <sz val="11"/>
      <name val="Calibri"/>
    </font>
    <font>
      <sz val="12"/>
      <name val="Calibri"/>
    </font>
    <font>
      <b/>
      <sz val="11"/>
      <name val="Calibri"/>
      <family val="2"/>
    </font>
    <font>
      <b/>
      <sz val="10"/>
      <color rgb="FF000000"/>
      <name val="Times New Roman"/>
    </font>
  </fonts>
  <fills count="16">
    <fill>
      <patternFill patternType="none"/>
    </fill>
    <fill>
      <patternFill patternType="gray125"/>
    </fill>
    <fill>
      <patternFill patternType="solid">
        <fgColor rgb="FFFF0000"/>
        <bgColor rgb="FFFF0000"/>
      </patternFill>
    </fill>
    <fill>
      <patternFill patternType="solid">
        <fgColor rgb="FFFFC000"/>
        <bgColor rgb="FFFFC000"/>
      </patternFill>
    </fill>
    <fill>
      <patternFill patternType="solid">
        <fgColor rgb="FFFFFF00"/>
        <bgColor rgb="FFFFFF00"/>
      </patternFill>
    </fill>
    <fill>
      <patternFill patternType="solid">
        <fgColor rgb="FF92D050"/>
        <bgColor rgb="FF92D050"/>
      </patternFill>
    </fill>
    <fill>
      <patternFill patternType="solid">
        <fgColor rgb="FF00B050"/>
        <bgColor rgb="FF00B050"/>
      </patternFill>
    </fill>
    <fill>
      <patternFill patternType="solid">
        <fgColor theme="0"/>
        <bgColor theme="0"/>
      </patternFill>
    </fill>
    <fill>
      <patternFill patternType="solid">
        <fgColor rgb="FFF7CAAC"/>
        <bgColor rgb="FFF7CAAC"/>
      </patternFill>
    </fill>
    <fill>
      <patternFill patternType="solid">
        <fgColor rgb="FFECECEC"/>
        <bgColor rgb="FFECECEC"/>
      </patternFill>
    </fill>
    <fill>
      <patternFill patternType="solid">
        <fgColor rgb="FFFFFFFF"/>
        <bgColor rgb="FFFFFFFF"/>
      </patternFill>
    </fill>
    <fill>
      <patternFill patternType="solid">
        <fgColor rgb="FFDEEAF6"/>
        <bgColor rgb="FFDEEAF6"/>
      </patternFill>
    </fill>
    <fill>
      <patternFill patternType="solid">
        <fgColor rgb="FFD8D8D8"/>
        <bgColor rgb="FFD8D8D8"/>
      </patternFill>
    </fill>
    <fill>
      <patternFill patternType="solid">
        <fgColor rgb="FFD9D9D9"/>
        <bgColor rgb="FFD9D9D9"/>
      </patternFill>
    </fill>
    <fill>
      <patternFill patternType="solid">
        <fgColor theme="5" tint="0.59999389629810485"/>
        <bgColor rgb="FFF4CCCC"/>
      </patternFill>
    </fill>
    <fill>
      <patternFill patternType="solid">
        <fgColor theme="5" tint="0.59999389629810485"/>
        <bgColor indexed="64"/>
      </patternFill>
    </fill>
  </fills>
  <borders count="75">
    <border>
      <left/>
      <right/>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bottom style="thin">
        <color rgb="FF000000"/>
      </bottom>
      <diagonal/>
    </border>
    <border>
      <left/>
      <right/>
      <top style="thin">
        <color rgb="FF000000"/>
      </top>
      <bottom style="medium">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medium">
        <color rgb="FF000000"/>
      </left>
      <right/>
      <top/>
      <bottom/>
      <diagonal/>
    </border>
    <border>
      <left style="thin">
        <color rgb="FF000000"/>
      </left>
      <right/>
      <top/>
      <bottom/>
      <diagonal/>
    </border>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ck">
        <color rgb="FF000000"/>
      </right>
      <top style="medium">
        <color rgb="FF000000"/>
      </top>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medium">
        <color rgb="FF000000"/>
      </left>
      <right/>
      <top style="thin">
        <color rgb="FF000000"/>
      </top>
      <bottom/>
      <diagonal/>
    </border>
    <border>
      <left style="medium">
        <color rgb="FF000000"/>
      </left>
      <right style="medium">
        <color rgb="FF000000"/>
      </right>
      <top/>
      <bottom/>
      <diagonal/>
    </border>
    <border>
      <left style="medium">
        <color rgb="FF000000"/>
      </left>
      <right style="thick">
        <color rgb="FF000000"/>
      </right>
      <top/>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ck">
        <color rgb="FF000000"/>
      </bottom>
      <diagonal/>
    </border>
    <border>
      <left style="medium">
        <color rgb="FF000000"/>
      </left>
      <right style="thick">
        <color rgb="FF000000"/>
      </right>
      <top/>
      <bottom style="thick">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hair">
        <color rgb="FF000000"/>
      </left>
      <right style="thin">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hair">
        <color rgb="FF000000"/>
      </left>
      <right style="thin">
        <color rgb="FF000000"/>
      </right>
      <top/>
      <bottom style="hair">
        <color rgb="FF000000"/>
      </bottom>
      <diagonal/>
    </border>
    <border>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8">
    <xf numFmtId="0" fontId="0" fillId="0" borderId="0" xfId="0"/>
    <xf numFmtId="0" fontId="2" fillId="0" borderId="0" xfId="0" applyFont="1"/>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Alignment="1">
      <alignment vertical="top" wrapText="1"/>
    </xf>
    <xf numFmtId="0" fontId="2" fillId="0" borderId="0" xfId="0" applyFont="1" applyAlignment="1">
      <alignment wrapText="1"/>
    </xf>
    <xf numFmtId="0" fontId="3" fillId="0" borderId="3" xfId="0" applyFont="1" applyBorder="1" applyAlignment="1">
      <alignment horizontal="left" vertical="top" wrapText="1"/>
    </xf>
    <xf numFmtId="0" fontId="6" fillId="0" borderId="4"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6" fillId="0" borderId="0" xfId="0" applyFont="1" applyAlignment="1">
      <alignment horizont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2" borderId="9" xfId="0" applyFont="1" applyFill="1" applyBorder="1" applyAlignment="1">
      <alignment horizontal="left" vertical="center" wrapText="1"/>
    </xf>
    <xf numFmtId="0" fontId="2" fillId="2" borderId="9" xfId="0" applyFont="1" applyFill="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9" xfId="0" applyFont="1" applyFill="1" applyBorder="1" applyAlignment="1">
      <alignment horizontal="center" vertical="center"/>
    </xf>
    <xf numFmtId="0" fontId="2" fillId="4" borderId="9"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4" borderId="9" xfId="0" applyFont="1" applyFill="1" applyBorder="1" applyAlignment="1">
      <alignment horizontal="center" vertical="center"/>
    </xf>
    <xf numFmtId="0" fontId="2" fillId="6" borderId="13" xfId="0" applyFont="1" applyFill="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6" borderId="9" xfId="0" applyFont="1" applyFill="1" applyBorder="1" applyAlignment="1">
      <alignment horizontal="left" vertical="center" wrapText="1"/>
    </xf>
    <xf numFmtId="0" fontId="2" fillId="6" borderId="9" xfId="0" applyFont="1" applyFill="1" applyBorder="1" applyAlignment="1">
      <alignment horizontal="center"/>
    </xf>
    <xf numFmtId="0" fontId="2" fillId="5" borderId="9" xfId="0" applyFont="1" applyFill="1" applyBorder="1" applyAlignment="1">
      <alignment horizontal="center"/>
    </xf>
    <xf numFmtId="0" fontId="2" fillId="4" borderId="9" xfId="0" applyFont="1" applyFill="1" applyBorder="1" applyAlignment="1">
      <alignment horizontal="center"/>
    </xf>
    <xf numFmtId="0" fontId="2" fillId="3" borderId="9" xfId="0" applyFont="1" applyFill="1" applyBorder="1" applyAlignment="1">
      <alignment horizontal="center"/>
    </xf>
    <xf numFmtId="0" fontId="2" fillId="2" borderId="9" xfId="0" applyFont="1" applyFill="1" applyBorder="1" applyAlignment="1">
      <alignment horizont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2" fillId="4" borderId="13" xfId="0" applyFont="1" applyFill="1" applyBorder="1" applyAlignment="1">
      <alignment horizontal="center" vertical="center"/>
    </xf>
    <xf numFmtId="0" fontId="6" fillId="0" borderId="14" xfId="0" applyFont="1" applyBorder="1" applyAlignment="1">
      <alignment horizontal="center" vertical="center"/>
    </xf>
    <xf numFmtId="0" fontId="11" fillId="7" borderId="9" xfId="0" applyFont="1" applyFill="1" applyBorder="1" applyAlignment="1">
      <alignment horizontal="center" vertical="center"/>
    </xf>
    <xf numFmtId="0" fontId="12" fillId="0" borderId="0" xfId="0" applyFont="1"/>
    <xf numFmtId="0" fontId="9" fillId="7" borderId="21" xfId="0" applyFont="1" applyFill="1" applyBorder="1" applyAlignment="1">
      <alignment horizontal="left" vertical="center"/>
    </xf>
    <xf numFmtId="0" fontId="9" fillId="7" borderId="22" xfId="0" applyFont="1" applyFill="1" applyBorder="1" applyAlignment="1">
      <alignment horizontal="center" vertical="center"/>
    </xf>
    <xf numFmtId="14" fontId="9" fillId="7" borderId="22" xfId="0" applyNumberFormat="1" applyFont="1" applyFill="1" applyBorder="1" applyAlignment="1">
      <alignment horizontal="center" vertical="center"/>
    </xf>
    <xf numFmtId="14" fontId="3" fillId="7" borderId="24" xfId="0" applyNumberFormat="1" applyFont="1" applyFill="1" applyBorder="1" applyAlignment="1">
      <alignment vertical="center"/>
    </xf>
    <xf numFmtId="0" fontId="9" fillId="7" borderId="22" xfId="0" applyFont="1" applyFill="1" applyBorder="1" applyAlignment="1">
      <alignment vertical="center"/>
    </xf>
    <xf numFmtId="0" fontId="9" fillId="7" borderId="22" xfId="0" applyFont="1" applyFill="1" applyBorder="1" applyAlignment="1">
      <alignment horizontal="left" vertical="center"/>
    </xf>
    <xf numFmtId="0" fontId="12" fillId="0" borderId="0" xfId="0" applyFont="1" applyAlignment="1">
      <alignment horizontal="left" vertical="center"/>
    </xf>
    <xf numFmtId="0" fontId="9" fillId="0" borderId="0" xfId="0" applyFont="1" applyAlignment="1">
      <alignment horizontal="center" vertical="center"/>
    </xf>
    <xf numFmtId="0" fontId="3" fillId="7" borderId="22" xfId="0" applyFont="1" applyFill="1" applyBorder="1" applyAlignment="1">
      <alignment horizontal="left" vertical="center" wrapText="1"/>
    </xf>
    <xf numFmtId="0" fontId="9" fillId="7" borderId="21" xfId="0" applyFont="1" applyFill="1" applyBorder="1" applyAlignment="1">
      <alignment horizontal="center" vertical="center"/>
    </xf>
    <xf numFmtId="0" fontId="9" fillId="0" borderId="0" xfId="0" applyFont="1" applyAlignment="1">
      <alignment horizontal="center"/>
    </xf>
    <xf numFmtId="0" fontId="9" fillId="8" borderId="33" xfId="0" applyFont="1" applyFill="1" applyBorder="1" applyAlignment="1">
      <alignment horizontal="center"/>
    </xf>
    <xf numFmtId="0" fontId="9" fillId="0" borderId="0" xfId="0" applyFont="1"/>
    <xf numFmtId="0" fontId="9" fillId="0" borderId="0" xfId="0" applyFont="1" applyAlignment="1">
      <alignment horizontal="center" vertical="center" wrapText="1"/>
    </xf>
    <xf numFmtId="0" fontId="9" fillId="8" borderId="39" xfId="0" applyFont="1" applyFill="1" applyBorder="1" applyAlignment="1">
      <alignment horizontal="center" vertical="center" wrapText="1"/>
    </xf>
    <xf numFmtId="0" fontId="9" fillId="8" borderId="9" xfId="0" applyFont="1" applyFill="1" applyBorder="1" applyAlignment="1">
      <alignment horizontal="center" vertical="center" wrapText="1"/>
    </xf>
    <xf numFmtId="0" fontId="9" fillId="8" borderId="41" xfId="0" applyFont="1" applyFill="1" applyBorder="1" applyAlignment="1">
      <alignment horizontal="center" vertical="center" wrapText="1"/>
    </xf>
    <xf numFmtId="0" fontId="3" fillId="0" borderId="1" xfId="0" applyFont="1" applyBorder="1" applyAlignment="1">
      <alignment horizontal="left" vertical="center" wrapText="1"/>
    </xf>
    <xf numFmtId="0" fontId="9" fillId="0" borderId="43" xfId="0" applyFont="1" applyBorder="1" applyAlignment="1">
      <alignment horizontal="center" vertical="center" wrapText="1"/>
    </xf>
    <xf numFmtId="1" fontId="3" fillId="0" borderId="43" xfId="0" applyNumberFormat="1" applyFont="1" applyBorder="1" applyAlignment="1">
      <alignment horizontal="center" vertical="center"/>
    </xf>
    <xf numFmtId="0" fontId="12" fillId="0" borderId="0" xfId="0" applyFont="1" applyAlignment="1">
      <alignment horizontal="center"/>
    </xf>
    <xf numFmtId="0" fontId="3" fillId="0" borderId="2" xfId="0" applyFont="1" applyBorder="1" applyAlignment="1">
      <alignment horizontal="left" vertical="center" wrapText="1"/>
    </xf>
    <xf numFmtId="0" fontId="9" fillId="0" borderId="49" xfId="0" applyFont="1" applyBorder="1" applyAlignment="1">
      <alignment horizontal="center" vertical="center" wrapText="1"/>
    </xf>
    <xf numFmtId="1" fontId="3" fillId="0" borderId="49" xfId="0" applyNumberFormat="1" applyFont="1" applyBorder="1" applyAlignment="1">
      <alignment horizontal="center" vertical="center"/>
    </xf>
    <xf numFmtId="0" fontId="3" fillId="0" borderId="0" xfId="0" applyFont="1" applyAlignment="1">
      <alignment horizontal="left" vertical="center" wrapText="1"/>
    </xf>
    <xf numFmtId="0" fontId="3" fillId="11" borderId="9" xfId="0" applyFont="1" applyFill="1" applyBorder="1" applyAlignment="1">
      <alignment horizontal="center" vertical="center" wrapText="1"/>
    </xf>
    <xf numFmtId="0" fontId="9" fillId="0" borderId="0" xfId="0" applyFont="1" applyAlignment="1">
      <alignment horizontal="left" vertical="center" wrapText="1"/>
    </xf>
    <xf numFmtId="0" fontId="3" fillId="0" borderId="55" xfId="0" applyFont="1" applyBorder="1" applyAlignment="1">
      <alignment horizontal="left" vertical="center" wrapText="1"/>
    </xf>
    <xf numFmtId="0" fontId="9" fillId="0" borderId="56" xfId="0" applyFont="1" applyBorder="1" applyAlignment="1">
      <alignment horizontal="center" vertical="center" wrapText="1"/>
    </xf>
    <xf numFmtId="1" fontId="3" fillId="0" borderId="56" xfId="0" applyNumberFormat="1" applyFont="1" applyBorder="1" applyAlignment="1">
      <alignment horizontal="center" vertical="center"/>
    </xf>
    <xf numFmtId="0" fontId="13" fillId="0" borderId="29" xfId="0" applyFont="1" applyBorder="1" applyAlignment="1">
      <alignment horizontal="center" vertical="center" wrapText="1"/>
    </xf>
    <xf numFmtId="0" fontId="17" fillId="0" borderId="62" xfId="0" applyFont="1" applyBorder="1" applyAlignment="1">
      <alignment horizontal="center" vertical="center" wrapText="1"/>
    </xf>
    <xf numFmtId="0" fontId="13" fillId="0" borderId="40" xfId="0" applyFont="1" applyBorder="1" applyAlignment="1">
      <alignment horizontal="center" vertical="center" wrapText="1"/>
    </xf>
    <xf numFmtId="0" fontId="17" fillId="0" borderId="60" xfId="0" applyFont="1" applyBorder="1" applyAlignment="1">
      <alignment horizontal="center" vertical="center" wrapText="1"/>
    </xf>
    <xf numFmtId="0" fontId="16" fillId="13" borderId="65" xfId="0" applyFont="1" applyFill="1" applyBorder="1" applyAlignment="1">
      <alignment horizontal="left" vertical="center" wrapText="1"/>
    </xf>
    <xf numFmtId="0" fontId="16" fillId="13" borderId="66" xfId="0" applyFont="1" applyFill="1" applyBorder="1" applyAlignment="1">
      <alignment horizontal="left" vertical="center" wrapText="1"/>
    </xf>
    <xf numFmtId="0" fontId="16" fillId="13" borderId="24" xfId="0" applyFont="1" applyFill="1" applyBorder="1" applyAlignment="1">
      <alignment horizontal="left" vertical="center" wrapText="1"/>
    </xf>
    <xf numFmtId="0" fontId="16" fillId="13" borderId="24" xfId="0" applyFont="1" applyFill="1" applyBorder="1" applyAlignment="1">
      <alignment horizontal="center" vertical="center" wrapText="1"/>
    </xf>
    <xf numFmtId="0" fontId="6" fillId="12" borderId="24" xfId="0" applyFont="1" applyFill="1" applyBorder="1" applyAlignment="1">
      <alignment horizontal="center"/>
    </xf>
    <xf numFmtId="49" fontId="11" fillId="7" borderId="9" xfId="0" applyNumberFormat="1" applyFont="1" applyFill="1" applyBorder="1" applyAlignment="1">
      <alignment horizontal="center" vertical="center"/>
    </xf>
    <xf numFmtId="164" fontId="11" fillId="7" borderId="9" xfId="0" applyNumberFormat="1" applyFont="1" applyFill="1" applyBorder="1" applyAlignment="1">
      <alignment horizontal="center" vertical="center"/>
    </xf>
    <xf numFmtId="0" fontId="22" fillId="7" borderId="0" xfId="0" applyFont="1" applyFill="1" applyAlignment="1">
      <alignment horizontal="right"/>
    </xf>
    <xf numFmtId="0" fontId="9" fillId="14" borderId="39" xfId="0" applyFont="1" applyFill="1" applyBorder="1" applyAlignment="1">
      <alignment horizontal="center" vertical="center" wrapText="1"/>
    </xf>
    <xf numFmtId="0" fontId="9" fillId="14" borderId="33" xfId="0" applyFont="1" applyFill="1" applyBorder="1" applyAlignment="1">
      <alignment horizontal="center"/>
    </xf>
    <xf numFmtId="0" fontId="9" fillId="14" borderId="9" xfId="0" applyFont="1" applyFill="1" applyBorder="1" applyAlignment="1">
      <alignment horizontal="center" vertical="center" wrapText="1"/>
    </xf>
    <xf numFmtId="0" fontId="9" fillId="14" borderId="41" xfId="0" applyFont="1" applyFill="1" applyBorder="1" applyAlignment="1">
      <alignment horizontal="center" vertical="center" wrapText="1"/>
    </xf>
    <xf numFmtId="0" fontId="2" fillId="2" borderId="27"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2" fillId="4" borderId="31" xfId="0" applyFont="1" applyFill="1" applyBorder="1" applyAlignment="1">
      <alignment horizontal="left" vertical="center" wrapText="1"/>
    </xf>
    <xf numFmtId="0" fontId="2" fillId="5" borderId="31" xfId="0" applyFont="1" applyFill="1" applyBorder="1" applyAlignment="1">
      <alignment horizontal="left" vertical="center" wrapText="1"/>
    </xf>
    <xf numFmtId="0" fontId="2" fillId="2" borderId="27" xfId="0" applyFont="1" applyFill="1" applyBorder="1" applyAlignment="1">
      <alignment horizontal="center" vertical="center"/>
    </xf>
    <xf numFmtId="0" fontId="2" fillId="3" borderId="31" xfId="0" applyFont="1" applyFill="1" applyBorder="1" applyAlignment="1">
      <alignment horizontal="center" vertical="center"/>
    </xf>
    <xf numFmtId="0" fontId="9" fillId="7" borderId="69" xfId="0" applyFont="1" applyFill="1" applyBorder="1" applyAlignment="1">
      <alignment horizontal="center" vertical="center"/>
    </xf>
    <xf numFmtId="0" fontId="9" fillId="7" borderId="35" xfId="0" applyFont="1" applyFill="1" applyBorder="1" applyAlignment="1">
      <alignment horizontal="center" vertical="center"/>
    </xf>
    <xf numFmtId="14" fontId="9" fillId="7" borderId="35" xfId="0" applyNumberFormat="1" applyFont="1" applyFill="1" applyBorder="1" applyAlignment="1">
      <alignment horizontal="center" vertical="center"/>
    </xf>
    <xf numFmtId="0" fontId="9" fillId="7" borderId="72" xfId="0" applyFont="1" applyFill="1" applyBorder="1" applyAlignment="1">
      <alignment horizontal="center" vertical="center"/>
    </xf>
    <xf numFmtId="0" fontId="9" fillId="8" borderId="37" xfId="0" applyFont="1" applyFill="1" applyBorder="1" applyAlignment="1">
      <alignment horizontal="center" vertical="center" wrapText="1"/>
    </xf>
    <xf numFmtId="0" fontId="9" fillId="8" borderId="37" xfId="0" applyFont="1" applyFill="1" applyBorder="1" applyAlignment="1">
      <alignment horizontal="center" vertical="center"/>
    </xf>
    <xf numFmtId="0" fontId="11" fillId="8" borderId="40" xfId="0" applyFont="1" applyFill="1" applyBorder="1" applyAlignment="1">
      <alignment horizontal="center" vertical="center" wrapText="1"/>
    </xf>
    <xf numFmtId="0" fontId="9" fillId="8" borderId="40" xfId="0" applyFont="1" applyFill="1" applyBorder="1" applyAlignment="1">
      <alignment horizontal="center" vertical="center" wrapText="1"/>
    </xf>
    <xf numFmtId="0" fontId="9" fillId="8" borderId="52" xfId="0" applyFont="1" applyFill="1" applyBorder="1" applyAlignment="1">
      <alignment horizontal="center" vertical="center" wrapText="1"/>
    </xf>
    <xf numFmtId="0" fontId="13" fillId="0" borderId="37" xfId="0" applyFont="1" applyBorder="1" applyAlignment="1">
      <alignment horizontal="center" vertical="center" wrapText="1"/>
    </xf>
    <xf numFmtId="0" fontId="17" fillId="0" borderId="39" xfId="0" applyFont="1" applyBorder="1" applyAlignment="1">
      <alignment horizontal="center" vertical="center" wrapText="1"/>
    </xf>
    <xf numFmtId="0" fontId="16" fillId="13" borderId="73" xfId="0" applyFont="1" applyFill="1" applyBorder="1" applyAlignment="1">
      <alignment horizontal="left" vertical="center" wrapText="1"/>
    </xf>
    <xf numFmtId="0" fontId="16" fillId="13" borderId="73" xfId="0" applyFont="1" applyFill="1" applyBorder="1" applyAlignment="1">
      <alignment horizontal="center" vertical="center" wrapText="1"/>
    </xf>
    <xf numFmtId="0" fontId="19" fillId="0" borderId="73" xfId="0" applyFont="1" applyBorder="1" applyAlignment="1">
      <alignment horizontal="left" vertical="center" wrapText="1"/>
    </xf>
    <xf numFmtId="0" fontId="16" fillId="0" borderId="73" xfId="0" applyFont="1" applyBorder="1" applyAlignment="1">
      <alignment horizontal="center" vertical="center" wrapText="1"/>
    </xf>
    <xf numFmtId="0" fontId="9" fillId="14" borderId="37" xfId="0" applyFont="1" applyFill="1" applyBorder="1" applyAlignment="1">
      <alignment horizontal="center" vertical="center" wrapText="1"/>
    </xf>
    <xf numFmtId="0" fontId="9" fillId="14" borderId="37" xfId="0" applyFont="1" applyFill="1" applyBorder="1" applyAlignment="1">
      <alignment horizontal="center" vertical="center"/>
    </xf>
    <xf numFmtId="0" fontId="11" fillId="14" borderId="40" xfId="0" applyFont="1" applyFill="1" applyBorder="1" applyAlignment="1">
      <alignment horizontal="center" vertical="center" wrapText="1"/>
    </xf>
    <xf numFmtId="0" fontId="9" fillId="14" borderId="40" xfId="0" applyFont="1" applyFill="1" applyBorder="1" applyAlignment="1">
      <alignment horizontal="center" vertical="center" wrapText="1"/>
    </xf>
    <xf numFmtId="0" fontId="9" fillId="14" borderId="52" xfId="0" applyFont="1" applyFill="1" applyBorder="1" applyAlignment="1">
      <alignment horizontal="center" vertical="center" wrapText="1"/>
    </xf>
    <xf numFmtId="0" fontId="9" fillId="8" borderId="29" xfId="0" applyFont="1" applyFill="1" applyBorder="1" applyAlignment="1">
      <alignment horizontal="center" vertical="center" wrapText="1"/>
    </xf>
    <xf numFmtId="0" fontId="0" fillId="0" borderId="74" xfId="0" applyBorder="1"/>
    <xf numFmtId="0" fontId="0" fillId="0" borderId="74" xfId="0" applyBorder="1" applyAlignment="1">
      <alignment horizontal="justify" vertical="center"/>
    </xf>
    <xf numFmtId="0" fontId="1" fillId="0" borderId="0" xfId="0" applyFont="1"/>
    <xf numFmtId="14" fontId="1" fillId="0" borderId="74" xfId="0" applyNumberFormat="1" applyFont="1" applyBorder="1" applyAlignment="1">
      <alignment horizontal="center" vertical="center" wrapText="1"/>
    </xf>
    <xf numFmtId="0" fontId="1" fillId="0" borderId="74" xfId="0" applyFont="1" applyBorder="1" applyAlignment="1">
      <alignment horizontal="justify" vertical="center" wrapText="1"/>
    </xf>
    <xf numFmtId="0" fontId="13" fillId="0" borderId="29" xfId="0" applyFont="1" applyBorder="1" applyAlignment="1">
      <alignment horizontal="center" vertical="center" wrapText="1"/>
    </xf>
    <xf numFmtId="0" fontId="13" fillId="0" borderId="62" xfId="0" applyFont="1" applyBorder="1" applyAlignment="1">
      <alignment horizontal="left" vertical="center" wrapText="1"/>
    </xf>
    <xf numFmtId="0" fontId="18" fillId="0" borderId="29" xfId="0" applyFont="1" applyBorder="1" applyAlignment="1">
      <alignment horizontal="left" vertical="center" wrapText="1"/>
    </xf>
    <xf numFmtId="0" fontId="13" fillId="0" borderId="29" xfId="0" applyFont="1" applyBorder="1" applyAlignment="1">
      <alignment horizontal="left" vertical="center" wrapText="1"/>
    </xf>
    <xf numFmtId="0" fontId="18" fillId="0" borderId="29" xfId="0" applyFont="1" applyBorder="1" applyAlignment="1">
      <alignment horizontal="center" vertical="center" wrapText="1"/>
    </xf>
    <xf numFmtId="0" fontId="17" fillId="0" borderId="45" xfId="0" applyFont="1" applyBorder="1" applyAlignment="1">
      <alignment horizontal="center" vertical="center" wrapText="1"/>
    </xf>
    <xf numFmtId="0" fontId="15" fillId="9" borderId="45" xfId="0" applyFont="1" applyFill="1" applyBorder="1" applyAlignment="1">
      <alignment horizontal="center" vertical="center"/>
    </xf>
    <xf numFmtId="0" fontId="15" fillId="0" borderId="45" xfId="0" applyFont="1" applyBorder="1" applyAlignment="1">
      <alignment horizontal="center" vertical="center" wrapText="1"/>
    </xf>
    <xf numFmtId="0" fontId="10" fillId="9" borderId="29" xfId="0" applyFont="1" applyFill="1" applyBorder="1" applyAlignment="1">
      <alignment horizontal="center" vertical="center" wrapText="1"/>
    </xf>
    <xf numFmtId="0" fontId="9" fillId="14" borderId="29" xfId="0" applyFont="1" applyFill="1" applyBorder="1" applyAlignment="1">
      <alignment horizontal="center" vertical="center"/>
    </xf>
    <xf numFmtId="1" fontId="15" fillId="0" borderId="44" xfId="0" applyNumberFormat="1" applyFont="1" applyBorder="1" applyAlignment="1">
      <alignment horizontal="center" vertical="center" wrapText="1"/>
    </xf>
    <xf numFmtId="0" fontId="23" fillId="0" borderId="29" xfId="0" applyFont="1" applyBorder="1" applyAlignment="1">
      <alignment horizontal="center" vertical="top" wrapText="1"/>
    </xf>
    <xf numFmtId="0" fontId="10" fillId="0" borderId="51" xfId="0" applyFont="1" applyBorder="1" applyAlignment="1">
      <alignment horizontal="center" vertical="center" wrapText="1"/>
    </xf>
    <xf numFmtId="1" fontId="15" fillId="0" borderId="61" xfId="0" applyNumberFormat="1" applyFont="1" applyBorder="1" applyAlignment="1">
      <alignment horizontal="center" vertical="center" wrapText="1"/>
    </xf>
    <xf numFmtId="0" fontId="13" fillId="0" borderId="63" xfId="0" applyFont="1" applyBorder="1" applyAlignment="1">
      <alignment horizontal="center" vertical="center" wrapText="1"/>
    </xf>
    <xf numFmtId="14" fontId="12" fillId="0" borderId="62" xfId="0" applyNumberFormat="1" applyFont="1" applyBorder="1" applyAlignment="1">
      <alignment horizontal="center" vertical="center"/>
    </xf>
    <xf numFmtId="0" fontId="9" fillId="12" borderId="30" xfId="0" applyFont="1" applyFill="1" applyBorder="1" applyAlignment="1">
      <alignment horizontal="left" vertical="center" wrapText="1"/>
    </xf>
    <xf numFmtId="0" fontId="13" fillId="0" borderId="30" xfId="0" applyFont="1" applyBorder="1" applyAlignment="1">
      <alignment horizontal="center" vertical="center" wrapText="1"/>
    </xf>
    <xf numFmtId="0" fontId="11" fillId="0" borderId="45" xfId="0" applyFont="1" applyBorder="1" applyAlignment="1">
      <alignment horizontal="center" vertical="center" wrapText="1"/>
    </xf>
    <xf numFmtId="0" fontId="9" fillId="14" borderId="2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8" xfId="0" applyFont="1" applyFill="1" applyBorder="1" applyAlignment="1">
      <alignment horizontal="center" vertical="center" wrapText="1"/>
    </xf>
    <xf numFmtId="0" fontId="9" fillId="14" borderId="32" xfId="0" applyFont="1" applyFill="1" applyBorder="1" applyAlignment="1">
      <alignment horizontal="center" vertical="center" wrapText="1"/>
    </xf>
    <xf numFmtId="0" fontId="9" fillId="0" borderId="29" xfId="0" applyFont="1" applyBorder="1" applyAlignment="1">
      <alignment horizontal="center" vertical="center" wrapText="1"/>
    </xf>
    <xf numFmtId="0" fontId="11" fillId="7" borderId="29" xfId="0" applyFont="1" applyFill="1" applyBorder="1" applyAlignment="1">
      <alignment horizontal="center" vertical="top"/>
    </xf>
    <xf numFmtId="0" fontId="9" fillId="14" borderId="30" xfId="0" applyFont="1" applyFill="1" applyBorder="1" applyAlignment="1">
      <alignment horizontal="center" vertical="center" wrapText="1"/>
    </xf>
    <xf numFmtId="0" fontId="9" fillId="14" borderId="31" xfId="0" applyFont="1" applyFill="1" applyBorder="1" applyAlignment="1">
      <alignment horizontal="center"/>
    </xf>
    <xf numFmtId="0" fontId="9" fillId="14" borderId="34" xfId="0" applyFont="1" applyFill="1" applyBorder="1" applyAlignment="1">
      <alignment horizontal="center"/>
    </xf>
    <xf numFmtId="0" fontId="14" fillId="0" borderId="28" xfId="0" applyFont="1" applyBorder="1" applyAlignment="1">
      <alignment horizontal="center" vertical="top" wrapText="1"/>
    </xf>
    <xf numFmtId="0" fontId="13" fillId="0" borderId="29" xfId="0" applyFont="1" applyBorder="1" applyAlignment="1">
      <alignment horizontal="center" vertical="top" wrapText="1"/>
    </xf>
    <xf numFmtId="0" fontId="13" fillId="0" borderId="30" xfId="0" applyFont="1" applyBorder="1" applyAlignment="1">
      <alignment horizontal="center" vertical="top" wrapText="1"/>
    </xf>
    <xf numFmtId="0" fontId="12" fillId="0" borderId="63" xfId="0" applyFont="1" applyBorder="1" applyAlignment="1">
      <alignment horizontal="center" vertical="center" wrapText="1"/>
    </xf>
    <xf numFmtId="0" fontId="18" fillId="0" borderId="63" xfId="0" applyFont="1" applyBorder="1" applyAlignment="1">
      <alignment horizontal="center" vertical="center" wrapText="1"/>
    </xf>
    <xf numFmtId="0" fontId="3" fillId="10" borderId="29" xfId="0" applyFont="1" applyFill="1" applyBorder="1" applyAlignment="1">
      <alignment horizontal="left" vertical="center" wrapText="1"/>
    </xf>
    <xf numFmtId="0" fontId="30" fillId="0" borderId="29" xfId="0" applyFont="1" applyBorder="1" applyAlignment="1">
      <alignment horizontal="center" vertical="center" wrapText="1"/>
    </xf>
    <xf numFmtId="0" fontId="28" fillId="0" borderId="30" xfId="0" applyFont="1" applyBorder="1" applyAlignment="1">
      <alignment horizontal="center" vertical="center" wrapText="1"/>
    </xf>
    <xf numFmtId="0" fontId="17" fillId="0" borderId="62" xfId="0" applyFont="1" applyBorder="1" applyAlignment="1">
      <alignment horizontal="center" vertical="center" wrapText="1"/>
    </xf>
    <xf numFmtId="49" fontId="17" fillId="0" borderId="30" xfId="0" applyNumberFormat="1" applyFont="1" applyBorder="1" applyAlignment="1">
      <alignment horizontal="center" vertical="center" wrapText="1"/>
    </xf>
    <xf numFmtId="0" fontId="11" fillId="0" borderId="29" xfId="0" applyFont="1" applyBorder="1" applyAlignment="1">
      <alignment horizontal="center" vertical="center" wrapText="1"/>
    </xf>
    <xf numFmtId="0" fontId="13" fillId="0" borderId="30" xfId="0" applyFont="1" applyBorder="1" applyAlignment="1">
      <alignment horizontal="left" vertical="center" wrapText="1"/>
    </xf>
    <xf numFmtId="0" fontId="16" fillId="0" borderId="29" xfId="0" applyFont="1" applyBorder="1" applyAlignment="1">
      <alignment horizontal="center" vertical="top" wrapText="1"/>
    </xf>
    <xf numFmtId="0" fontId="9" fillId="0" borderId="29" xfId="0" applyFont="1" applyBorder="1" applyAlignment="1">
      <alignment horizontal="center" vertical="top" wrapText="1"/>
    </xf>
    <xf numFmtId="0" fontId="12" fillId="0" borderId="46" xfId="0" applyFont="1" applyBorder="1" applyAlignment="1">
      <alignment horizontal="center" vertical="top"/>
    </xf>
    <xf numFmtId="0" fontId="15" fillId="11" borderId="29" xfId="0" applyFont="1" applyFill="1" applyBorder="1" applyAlignment="1">
      <alignment horizontal="center" vertical="top" wrapText="1"/>
    </xf>
    <xf numFmtId="0" fontId="13" fillId="10" borderId="29" xfId="0" applyFont="1" applyFill="1" applyBorder="1" applyAlignment="1">
      <alignment horizontal="left" vertical="center" wrapText="1"/>
    </xf>
    <xf numFmtId="0" fontId="18" fillId="0" borderId="62" xfId="0" applyFont="1" applyBorder="1" applyAlignment="1">
      <alignment horizontal="left" vertical="center" wrapText="1"/>
    </xf>
    <xf numFmtId="0" fontId="17" fillId="0" borderId="28" xfId="0" applyFont="1" applyBorder="1" applyAlignment="1">
      <alignment horizontal="center" vertical="center" wrapText="1"/>
    </xf>
    <xf numFmtId="49" fontId="34" fillId="0" borderId="30" xfId="0" applyNumberFormat="1" applyFont="1" applyBorder="1" applyAlignment="1">
      <alignment horizontal="center" vertical="center" wrapText="1"/>
    </xf>
    <xf numFmtId="0" fontId="11" fillId="8" borderId="23" xfId="0" applyFont="1" applyFill="1" applyBorder="1" applyAlignment="1">
      <alignment horizontal="center" vertical="center"/>
    </xf>
    <xf numFmtId="0" fontId="13" fillId="7" borderId="23" xfId="0" applyFont="1" applyFill="1" applyBorder="1" applyAlignment="1">
      <alignment horizontal="left" vertical="center" wrapText="1"/>
    </xf>
    <xf numFmtId="0" fontId="16" fillId="0" borderId="29" xfId="0" applyFont="1" applyBorder="1" applyAlignment="1">
      <alignment horizontal="center" vertical="center" wrapText="1"/>
    </xf>
    <xf numFmtId="14" fontId="28" fillId="0" borderId="28" xfId="0" applyNumberFormat="1" applyFont="1" applyBorder="1" applyAlignment="1">
      <alignment horizontal="center" vertical="center"/>
    </xf>
    <xf numFmtId="0" fontId="29" fillId="0" borderId="29" xfId="0" applyFont="1" applyBorder="1" applyAlignment="1">
      <alignment horizontal="center" vertical="center" wrapText="1"/>
    </xf>
    <xf numFmtId="0" fontId="9" fillId="14" borderId="27" xfId="0" applyFont="1" applyFill="1" applyBorder="1" applyAlignment="1">
      <alignment horizontal="center"/>
    </xf>
    <xf numFmtId="0" fontId="9" fillId="14" borderId="32" xfId="0" applyFont="1" applyFill="1" applyBorder="1" applyAlignment="1">
      <alignment horizontal="center"/>
    </xf>
    <xf numFmtId="0" fontId="9" fillId="14" borderId="37" xfId="0" applyFont="1" applyFill="1" applyBorder="1" applyAlignment="1">
      <alignment horizontal="center" vertical="center" wrapText="1"/>
    </xf>
    <xf numFmtId="0" fontId="9" fillId="7" borderId="4" xfId="0" applyFont="1" applyFill="1" applyBorder="1" applyAlignment="1">
      <alignment horizontal="center" vertical="center"/>
    </xf>
    <xf numFmtId="0" fontId="10" fillId="7" borderId="4" xfId="0" applyFont="1" applyFill="1" applyBorder="1" applyAlignment="1">
      <alignment horizontal="center" vertical="center"/>
    </xf>
    <xf numFmtId="0" fontId="11" fillId="7" borderId="33" xfId="0" applyFont="1" applyFill="1" applyBorder="1" applyAlignment="1">
      <alignment horizontal="center" vertical="center"/>
    </xf>
    <xf numFmtId="0" fontId="11" fillId="8" borderId="23" xfId="0" applyFont="1" applyFill="1" applyBorder="1" applyAlignment="1">
      <alignment horizontal="center" vertical="center" wrapText="1"/>
    </xf>
    <xf numFmtId="0" fontId="11" fillId="7" borderId="23" xfId="0" applyFont="1" applyFill="1" applyBorder="1" applyAlignment="1">
      <alignment horizontal="center" vertical="center"/>
    </xf>
    <xf numFmtId="0" fontId="9" fillId="0" borderId="28" xfId="0" applyFont="1" applyBorder="1" applyAlignment="1">
      <alignment horizontal="center" vertical="top" wrapText="1"/>
    </xf>
    <xf numFmtId="0" fontId="26" fillId="0" borderId="0" xfId="0" applyFont="1" applyAlignment="1">
      <alignment horizontal="center"/>
    </xf>
    <xf numFmtId="0" fontId="9" fillId="8" borderId="29" xfId="0" applyFont="1" applyFill="1" applyBorder="1" applyAlignment="1">
      <alignment horizontal="center" vertical="center"/>
    </xf>
    <xf numFmtId="0" fontId="9" fillId="8" borderId="29" xfId="0" applyFont="1" applyFill="1" applyBorder="1" applyAlignment="1">
      <alignment horizontal="center" vertical="center" wrapText="1"/>
    </xf>
    <xf numFmtId="0" fontId="9" fillId="8" borderId="4" xfId="0" applyFont="1" applyFill="1" applyBorder="1" applyAlignment="1">
      <alignment horizontal="center" vertical="center"/>
    </xf>
    <xf numFmtId="0" fontId="9" fillId="8" borderId="28" xfId="0" applyFont="1" applyFill="1" applyBorder="1" applyAlignment="1">
      <alignment horizontal="center" vertical="center" wrapText="1"/>
    </xf>
    <xf numFmtId="0" fontId="9" fillId="8" borderId="32" xfId="0" applyFont="1" applyFill="1" applyBorder="1" applyAlignment="1">
      <alignment horizontal="center" vertical="center" wrapText="1"/>
    </xf>
    <xf numFmtId="0" fontId="13" fillId="0" borderId="5" xfId="0" applyFont="1" applyBorder="1" applyAlignment="1">
      <alignment vertical="center" wrapText="1"/>
    </xf>
    <xf numFmtId="0" fontId="9" fillId="8" borderId="30" xfId="0" applyFont="1" applyFill="1" applyBorder="1" applyAlignment="1">
      <alignment horizontal="center" vertical="center" wrapText="1"/>
    </xf>
    <xf numFmtId="0" fontId="9" fillId="8" borderId="31" xfId="0" applyFont="1" applyFill="1" applyBorder="1" applyAlignment="1">
      <alignment horizontal="center"/>
    </xf>
    <xf numFmtId="0" fontId="9" fillId="8" borderId="34" xfId="0" applyFont="1" applyFill="1" applyBorder="1" applyAlignment="1">
      <alignment horizontal="center"/>
    </xf>
    <xf numFmtId="0" fontId="13" fillId="0" borderId="42" xfId="0" applyFont="1" applyBorder="1" applyAlignment="1">
      <alignment vertical="center" wrapText="1"/>
    </xf>
    <xf numFmtId="0" fontId="9" fillId="8" borderId="37" xfId="0" applyFont="1" applyFill="1" applyBorder="1" applyAlignment="1">
      <alignment horizontal="center" vertical="center" wrapText="1"/>
    </xf>
    <xf numFmtId="0" fontId="17" fillId="0" borderId="28" xfId="0" applyFont="1" applyBorder="1" applyAlignment="1">
      <alignment vertical="center" wrapText="1"/>
    </xf>
    <xf numFmtId="49" fontId="30" fillId="0" borderId="30" xfId="0" applyNumberFormat="1" applyFont="1" applyBorder="1" applyAlignment="1">
      <alignment horizontal="center" vertical="center" wrapText="1"/>
    </xf>
    <xf numFmtId="0" fontId="5" fillId="0" borderId="38" xfId="0" applyFont="1" applyBorder="1" applyAlignment="1">
      <alignment horizontal="center" vertical="center"/>
    </xf>
    <xf numFmtId="0" fontId="5" fillId="0" borderId="52" xfId="0" applyFont="1" applyBorder="1" applyAlignment="1">
      <alignment horizontal="center" vertical="center"/>
    </xf>
    <xf numFmtId="0" fontId="24" fillId="0" borderId="29" xfId="0" applyFont="1" applyBorder="1" applyAlignment="1">
      <alignment horizontal="center" vertical="center" wrapText="1"/>
    </xf>
    <xf numFmtId="0" fontId="17" fillId="0" borderId="29" xfId="0" applyFont="1" applyBorder="1" applyAlignment="1">
      <alignment horizontal="center" vertical="center" wrapText="1"/>
    </xf>
    <xf numFmtId="14" fontId="12" fillId="0" borderId="28" xfId="0" applyNumberFormat="1" applyFont="1" applyBorder="1" applyAlignment="1">
      <alignment horizontal="center" vertical="center"/>
    </xf>
    <xf numFmtId="0" fontId="9" fillId="8" borderId="27" xfId="0" applyFont="1" applyFill="1" applyBorder="1" applyAlignment="1">
      <alignment horizontal="center"/>
    </xf>
    <xf numFmtId="0" fontId="9" fillId="8" borderId="32" xfId="0" applyFont="1" applyFill="1" applyBorder="1" applyAlignment="1">
      <alignment horizontal="center"/>
    </xf>
    <xf numFmtId="0" fontId="19" fillId="12" borderId="23" xfId="0" applyFont="1" applyFill="1" applyBorder="1" applyAlignment="1">
      <alignment horizontal="left"/>
    </xf>
    <xf numFmtId="0" fontId="19" fillId="12" borderId="71" xfId="0" applyFont="1" applyFill="1" applyBorder="1" applyAlignment="1">
      <alignment horizontal="left"/>
    </xf>
    <xf numFmtId="0" fontId="16" fillId="13" borderId="23" xfId="0" applyFont="1" applyFill="1" applyBorder="1" applyAlignment="1">
      <alignment horizontal="center" vertical="center" wrapText="1"/>
    </xf>
    <xf numFmtId="0" fontId="16" fillId="13" borderId="5" xfId="0" applyFont="1" applyFill="1" applyBorder="1" applyAlignment="1">
      <alignment horizontal="left" vertical="center" wrapText="1"/>
    </xf>
    <xf numFmtId="0" fontId="16" fillId="13" borderId="27" xfId="0" applyFont="1" applyFill="1" applyBorder="1" applyAlignment="1">
      <alignment horizontal="center" vertical="center" wrapText="1"/>
    </xf>
    <xf numFmtId="0" fontId="20" fillId="13" borderId="32" xfId="0" applyFont="1" applyFill="1" applyBorder="1" applyAlignment="1">
      <alignment horizontal="left" vertical="center" wrapText="1"/>
    </xf>
    <xf numFmtId="0" fontId="20" fillId="13" borderId="32" xfId="0" applyFont="1" applyFill="1" applyBorder="1" applyAlignment="1">
      <alignment horizontal="left" vertical="top" wrapText="1"/>
    </xf>
    <xf numFmtId="0" fontId="20" fillId="13" borderId="68" xfId="0" applyFont="1" applyFill="1" applyBorder="1" applyAlignment="1">
      <alignment horizontal="left" vertical="top" wrapText="1"/>
    </xf>
    <xf numFmtId="0" fontId="2" fillId="0" borderId="67" xfId="0" applyFont="1" applyBorder="1" applyAlignment="1">
      <alignment horizontal="left" vertical="center" wrapText="1"/>
    </xf>
    <xf numFmtId="0" fontId="2" fillId="0" borderId="33" xfId="0" applyFont="1" applyBorder="1" applyAlignment="1">
      <alignment horizontal="left" vertical="center" wrapText="1"/>
    </xf>
    <xf numFmtId="0" fontId="2" fillId="0" borderId="17" xfId="0" applyFont="1" applyBorder="1" applyAlignment="1">
      <alignment horizontal="left" vertical="center" wrapText="1"/>
    </xf>
    <xf numFmtId="0" fontId="4" fillId="0" borderId="72" xfId="0" applyFont="1" applyBorder="1" applyAlignment="1">
      <alignment horizontal="center" wrapText="1"/>
    </xf>
    <xf numFmtId="0" fontId="4" fillId="0" borderId="0" xfId="0" applyFont="1" applyAlignment="1">
      <alignment horizontal="center" wrapText="1"/>
    </xf>
    <xf numFmtId="0" fontId="2" fillId="0" borderId="0" xfId="0" applyFont="1" applyAlignment="1">
      <alignment horizontal="center" vertical="center" wrapText="1"/>
    </xf>
    <xf numFmtId="0" fontId="7" fillId="0" borderId="0" xfId="0" applyFont="1" applyAlignment="1">
      <alignment horizontal="center" vertical="center" textRotation="90"/>
    </xf>
    <xf numFmtId="0" fontId="8" fillId="0" borderId="68" xfId="0" applyFont="1" applyBorder="1" applyAlignment="1">
      <alignment horizontal="center" vertical="center" wrapText="1"/>
    </xf>
    <xf numFmtId="0" fontId="7" fillId="0" borderId="0" xfId="0" applyFont="1" applyAlignment="1">
      <alignment horizontal="center" vertical="center"/>
    </xf>
    <xf numFmtId="0" fontId="2" fillId="0" borderId="0" xfId="0" applyFont="1" applyAlignment="1">
      <alignment horizontal="center"/>
    </xf>
    <xf numFmtId="0" fontId="5" fillId="0" borderId="6" xfId="0" applyFont="1" applyBorder="1" applyAlignment="1"/>
    <xf numFmtId="0" fontId="5" fillId="0" borderId="18" xfId="0" applyFont="1" applyBorder="1" applyAlignment="1"/>
    <xf numFmtId="0" fontId="5" fillId="0" borderId="33" xfId="0" applyFont="1" applyBorder="1" applyAlignment="1"/>
    <xf numFmtId="0" fontId="5" fillId="0" borderId="19" xfId="0" applyFont="1" applyBorder="1" applyAlignment="1"/>
    <xf numFmtId="0" fontId="5" fillId="0" borderId="20" xfId="0" applyFont="1" applyBorder="1" applyAlignment="1"/>
    <xf numFmtId="0" fontId="5" fillId="0" borderId="65" xfId="0" applyFont="1" applyBorder="1" applyAlignment="1"/>
    <xf numFmtId="0" fontId="5" fillId="0" borderId="71" xfId="0" applyFont="1" applyBorder="1" applyAlignment="1"/>
    <xf numFmtId="0" fontId="5" fillId="0" borderId="72" xfId="0" applyFont="1" applyBorder="1" applyAlignment="1"/>
    <xf numFmtId="0" fontId="5" fillId="0" borderId="73" xfId="0" applyFont="1" applyBorder="1" applyAlignment="1"/>
    <xf numFmtId="0" fontId="5" fillId="0" borderId="25" xfId="0" applyFont="1" applyBorder="1" applyAlignment="1"/>
    <xf numFmtId="0" fontId="5" fillId="0" borderId="26" xfId="0" applyFont="1" applyBorder="1" applyAlignment="1"/>
    <xf numFmtId="0" fontId="5" fillId="0" borderId="67" xfId="0" applyFont="1" applyBorder="1" applyAlignment="1"/>
    <xf numFmtId="0" fontId="5" fillId="0" borderId="8" xfId="0" applyFont="1" applyBorder="1" applyAlignment="1"/>
    <xf numFmtId="0" fontId="5" fillId="0" borderId="11" xfId="0" applyFont="1" applyBorder="1" applyAlignment="1"/>
    <xf numFmtId="0" fontId="0" fillId="0" borderId="0" xfId="0" applyAlignment="1"/>
    <xf numFmtId="0" fontId="5" fillId="0" borderId="39" xfId="0" applyFont="1" applyBorder="1" applyAlignment="1"/>
    <xf numFmtId="0" fontId="5" fillId="0" borderId="37" xfId="0" applyFont="1" applyBorder="1" applyAlignment="1"/>
    <xf numFmtId="0" fontId="5" fillId="0" borderId="38" xfId="0" applyFont="1" applyBorder="1" applyAlignment="1"/>
    <xf numFmtId="0" fontId="5" fillId="0" borderId="35" xfId="0" applyFont="1" applyBorder="1" applyAlignment="1"/>
    <xf numFmtId="0" fontId="5" fillId="0" borderId="36" xfId="0" applyFont="1" applyBorder="1" applyAlignment="1"/>
    <xf numFmtId="0" fontId="5" fillId="0" borderId="40" xfId="0" applyFont="1" applyBorder="1" applyAlignment="1"/>
    <xf numFmtId="0" fontId="5" fillId="0" borderId="47" xfId="0" applyFont="1" applyBorder="1" applyAlignment="1"/>
    <xf numFmtId="0" fontId="5" fillId="0" borderId="48" xfId="0" applyFont="1" applyBorder="1" applyAlignment="1"/>
    <xf numFmtId="0" fontId="5" fillId="0" borderId="50" xfId="0" applyFont="1" applyBorder="1" applyAlignment="1"/>
    <xf numFmtId="0" fontId="25" fillId="0" borderId="37" xfId="0" applyFont="1" applyBorder="1" applyAlignment="1"/>
    <xf numFmtId="0" fontId="5" fillId="0" borderId="52" xfId="0" applyFont="1" applyBorder="1" applyAlignment="1"/>
    <xf numFmtId="0" fontId="5" fillId="0" borderId="53" xfId="0" applyFont="1" applyBorder="1" applyAlignment="1"/>
    <xf numFmtId="0" fontId="5" fillId="0" borderId="54" xfId="0" applyFont="1" applyBorder="1" applyAlignment="1"/>
    <xf numFmtId="0" fontId="5" fillId="0" borderId="57" xfId="0" applyFont="1" applyBorder="1" applyAlignment="1"/>
    <xf numFmtId="0" fontId="5" fillId="0" borderId="58" xfId="0" applyFont="1" applyBorder="1" applyAlignment="1"/>
    <xf numFmtId="0" fontId="5" fillId="0" borderId="59" xfId="0" applyFont="1" applyBorder="1" applyAlignment="1"/>
    <xf numFmtId="0" fontId="5" fillId="0" borderId="60" xfId="0" applyFont="1" applyBorder="1" applyAlignment="1"/>
    <xf numFmtId="0" fontId="25" fillId="0" borderId="58" xfId="0" applyFont="1" applyBorder="1" applyAlignment="1"/>
    <xf numFmtId="0" fontId="5" fillId="0" borderId="64" xfId="0" applyFont="1" applyBorder="1" applyAlignment="1"/>
    <xf numFmtId="0" fontId="5" fillId="0" borderId="66" xfId="0" applyFont="1" applyBorder="1" applyAlignment="1"/>
    <xf numFmtId="0" fontId="5" fillId="0" borderId="69" xfId="0" applyFont="1" applyBorder="1" applyAlignment="1"/>
    <xf numFmtId="0" fontId="5" fillId="0" borderId="70" xfId="0" applyFont="1" applyBorder="1" applyAlignment="1"/>
    <xf numFmtId="0" fontId="5" fillId="15" borderId="67" xfId="0" applyFont="1" applyFill="1" applyBorder="1" applyAlignment="1"/>
    <xf numFmtId="0" fontId="5" fillId="15" borderId="8" xfId="0" applyFont="1" applyFill="1" applyBorder="1" applyAlignment="1"/>
    <xf numFmtId="0" fontId="5" fillId="15" borderId="18" xfId="0" applyFont="1" applyFill="1" applyBorder="1" applyAlignment="1"/>
    <xf numFmtId="0" fontId="5" fillId="15" borderId="6" xfId="0" applyFont="1" applyFill="1" applyBorder="1" applyAlignment="1"/>
    <xf numFmtId="0" fontId="5" fillId="15" borderId="33" xfId="0" applyFont="1" applyFill="1" applyBorder="1" applyAlignment="1"/>
    <xf numFmtId="0" fontId="5" fillId="15" borderId="19" xfId="0" applyFont="1" applyFill="1" applyBorder="1" applyAlignment="1"/>
    <xf numFmtId="0" fontId="5" fillId="15" borderId="11" xfId="0" applyFont="1" applyFill="1" applyBorder="1" applyAlignment="1"/>
    <xf numFmtId="0" fontId="5" fillId="15" borderId="20" xfId="0" applyFont="1" applyFill="1" applyBorder="1" applyAlignment="1"/>
    <xf numFmtId="0" fontId="0" fillId="15" borderId="0" xfId="0" applyFill="1" applyAlignment="1"/>
    <xf numFmtId="0" fontId="5" fillId="15" borderId="65" xfId="0" applyFont="1" applyFill="1" applyBorder="1" applyAlignment="1"/>
    <xf numFmtId="0" fontId="5" fillId="15" borderId="39" xfId="0" applyFont="1" applyFill="1" applyBorder="1" applyAlignment="1"/>
    <xf numFmtId="0" fontId="5" fillId="15" borderId="37" xfId="0" applyFont="1" applyFill="1" applyBorder="1" applyAlignment="1"/>
    <xf numFmtId="0" fontId="5" fillId="15" borderId="38" xfId="0" applyFont="1" applyFill="1" applyBorder="1" applyAlignment="1"/>
    <xf numFmtId="0" fontId="5" fillId="15" borderId="35" xfId="0" applyFont="1" applyFill="1" applyBorder="1" applyAlignment="1"/>
    <xf numFmtId="0" fontId="5" fillId="15" borderId="36" xfId="0" applyFont="1" applyFill="1" applyBorder="1" applyAlignment="1"/>
    <xf numFmtId="0" fontId="5" fillId="15" borderId="71" xfId="0" applyFont="1" applyFill="1" applyBorder="1" applyAlignment="1"/>
    <xf numFmtId="0" fontId="5" fillId="15" borderId="72" xfId="0" applyFont="1" applyFill="1" applyBorder="1" applyAlignment="1"/>
    <xf numFmtId="0" fontId="5" fillId="15" borderId="73" xfId="0" applyFont="1" applyFill="1" applyBorder="1" applyAlignment="1"/>
    <xf numFmtId="0" fontId="5" fillId="15" borderId="40" xfId="0" applyFont="1" applyFill="1" applyBorder="1" applyAlignment="1"/>
    <xf numFmtId="0" fontId="31" fillId="0" borderId="39" xfId="0" applyFont="1" applyBorder="1" applyAlignment="1"/>
    <xf numFmtId="0" fontId="32" fillId="0" borderId="37" xfId="0" applyFont="1" applyBorder="1" applyAlignment="1"/>
    <xf numFmtId="0" fontId="31" fillId="0" borderId="37" xfId="0" applyFont="1" applyBorder="1" applyAlignment="1"/>
    <xf numFmtId="0" fontId="31" fillId="0" borderId="38" xfId="0" applyFont="1" applyBorder="1" applyAlignment="1"/>
    <xf numFmtId="0" fontId="33" fillId="0" borderId="38" xfId="0" applyFont="1" applyBorder="1" applyAlignment="1"/>
    <xf numFmtId="0" fontId="31" fillId="0" borderId="60" xfId="0" applyFont="1" applyBorder="1" applyAlignment="1"/>
    <xf numFmtId="0" fontId="32" fillId="0" borderId="58" xfId="0" applyFont="1" applyBorder="1" applyAlignment="1"/>
    <xf numFmtId="0" fontId="31" fillId="0" borderId="58" xfId="0" applyFont="1" applyBorder="1" applyAlignment="1"/>
    <xf numFmtId="0" fontId="31" fillId="0" borderId="59" xfId="0" applyFont="1" applyBorder="1" applyAlignment="1"/>
    <xf numFmtId="0" fontId="33" fillId="0" borderId="52" xfId="0" applyFont="1" applyBorder="1" applyAlignment="1"/>
    <xf numFmtId="0" fontId="5" fillId="0" borderId="21" xfId="0" applyFont="1" applyBorder="1" applyAlignment="1"/>
    <xf numFmtId="0" fontId="5" fillId="0" borderId="12" xfId="0" applyFont="1" applyBorder="1" applyAlignment="1"/>
    <xf numFmtId="0" fontId="5" fillId="0" borderId="16" xfId="0" applyFont="1" applyBorder="1" applyAlignment="1"/>
    <xf numFmtId="0" fontId="5" fillId="0" borderId="17" xfId="0" applyFont="1" applyBorder="1" applyAlignment="1"/>
    <xf numFmtId="0" fontId="5" fillId="0" borderId="15" xfId="0" applyFont="1" applyBorder="1" applyAlignment="1"/>
  </cellXfs>
  <cellStyles count="1">
    <cellStyle name="Normal" xfId="0" builtinId="0"/>
  </cellStyles>
  <dxfs count="12">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114300</xdr:colOff>
      <xdr:row>2</xdr:row>
      <xdr:rowOff>200025</xdr:rowOff>
    </xdr:from>
    <xdr:ext cx="276225" cy="971550"/>
    <xdr:sp macro="" textlink="">
      <xdr:nvSpPr>
        <xdr:cNvPr id="3" name="Shape 3">
          <a:extLst>
            <a:ext uri="{FF2B5EF4-FFF2-40B4-BE49-F238E27FC236}">
              <a16:creationId xmlns:a16="http://schemas.microsoft.com/office/drawing/2014/main" id="{00000000-0008-0000-0100-000003000000}"/>
            </a:ext>
          </a:extLst>
        </xdr:cNvPr>
        <xdr:cNvSpPr/>
      </xdr:nvSpPr>
      <xdr:spPr>
        <a:xfrm>
          <a:off x="5212650" y="3298988"/>
          <a:ext cx="266700" cy="962025"/>
        </a:xfrm>
        <a:prstGeom prst="upArrow">
          <a:avLst>
            <a:gd name="adj1" fmla="val 50000"/>
            <a:gd name="adj2" fmla="val 50000"/>
          </a:avLst>
        </a:prstGeom>
        <a:solidFill>
          <a:schemeClr val="dk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571500</xdr:colOff>
      <xdr:row>9</xdr:row>
      <xdr:rowOff>38100</xdr:rowOff>
    </xdr:from>
    <xdr:ext cx="3171825" cy="266700"/>
    <xdr:sp macro="" textlink="">
      <xdr:nvSpPr>
        <xdr:cNvPr id="4" name="Shape 4">
          <a:extLst>
            <a:ext uri="{FF2B5EF4-FFF2-40B4-BE49-F238E27FC236}">
              <a16:creationId xmlns:a16="http://schemas.microsoft.com/office/drawing/2014/main" id="{00000000-0008-0000-0100-000004000000}"/>
            </a:ext>
          </a:extLst>
        </xdr:cNvPr>
        <xdr:cNvSpPr/>
      </xdr:nvSpPr>
      <xdr:spPr>
        <a:xfrm>
          <a:off x="3769613" y="3656175"/>
          <a:ext cx="3152775" cy="247650"/>
        </a:xfrm>
        <a:prstGeom prst="rightArrow">
          <a:avLst>
            <a:gd name="adj1" fmla="val 50000"/>
            <a:gd name="adj2" fmla="val 50000"/>
          </a:avLst>
        </a:prstGeom>
        <a:solidFill>
          <a:schemeClr val="dk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000"/>
  <sheetViews>
    <sheetView workbookViewId="0"/>
  </sheetViews>
  <sheetFormatPr defaultColWidth="14.42578125" defaultRowHeight="15" customHeight="1"/>
  <cols>
    <col min="1" max="1" width="30.7109375" customWidth="1"/>
    <col min="2" max="2" width="23" customWidth="1"/>
    <col min="3" max="3" width="11.42578125" customWidth="1"/>
    <col min="4" max="4" width="31" customWidth="1"/>
    <col min="5" max="8" width="11.42578125" customWidth="1"/>
    <col min="9" max="9" width="68.5703125" customWidth="1"/>
    <col min="10" max="12" width="17.140625" customWidth="1"/>
    <col min="13" max="26" width="11.42578125" customWidth="1"/>
  </cols>
  <sheetData>
    <row r="2" spans="1:12" ht="15.6">
      <c r="A2" s="1" t="s">
        <v>0</v>
      </c>
      <c r="B2" s="1" t="s">
        <v>1</v>
      </c>
      <c r="D2" s="1" t="s">
        <v>2</v>
      </c>
      <c r="I2" s="2" t="s">
        <v>3</v>
      </c>
      <c r="J2" s="1" t="s">
        <v>4</v>
      </c>
      <c r="K2" s="1" t="s">
        <v>5</v>
      </c>
    </row>
    <row r="3" spans="1:12" ht="31.15">
      <c r="A3" s="1" t="s">
        <v>6</v>
      </c>
      <c r="B3" s="1" t="s">
        <v>7</v>
      </c>
      <c r="D3" s="1" t="s">
        <v>8</v>
      </c>
      <c r="E3" s="1" t="s">
        <v>7</v>
      </c>
      <c r="I3" s="3" t="s">
        <v>9</v>
      </c>
      <c r="J3" s="1" t="s">
        <v>10</v>
      </c>
      <c r="K3" s="1" t="s">
        <v>11</v>
      </c>
    </row>
    <row r="4" spans="1:12" ht="31.15">
      <c r="A4" s="1" t="s">
        <v>12</v>
      </c>
      <c r="B4" s="1" t="s">
        <v>13</v>
      </c>
      <c r="D4" s="1" t="s">
        <v>14</v>
      </c>
      <c r="E4" s="1" t="s">
        <v>15</v>
      </c>
      <c r="I4" s="4" t="s">
        <v>16</v>
      </c>
      <c r="J4" s="1" t="s">
        <v>17</v>
      </c>
      <c r="K4" s="1" t="s">
        <v>18</v>
      </c>
    </row>
    <row r="5" spans="1:12" ht="62.45">
      <c r="A5" s="1" t="s">
        <v>19</v>
      </c>
      <c r="B5" s="1" t="s">
        <v>20</v>
      </c>
      <c r="D5" s="1" t="s">
        <v>21</v>
      </c>
      <c r="E5" s="1" t="s">
        <v>22</v>
      </c>
      <c r="I5" s="3" t="s">
        <v>23</v>
      </c>
      <c r="J5" s="1" t="s">
        <v>24</v>
      </c>
      <c r="K5" s="1" t="s">
        <v>25</v>
      </c>
      <c r="L5" s="1" t="s">
        <v>26</v>
      </c>
    </row>
    <row r="6" spans="1:12" ht="31.15">
      <c r="A6" s="1" t="s">
        <v>27</v>
      </c>
      <c r="D6" s="1" t="s">
        <v>28</v>
      </c>
      <c r="E6" s="1" t="s">
        <v>7</v>
      </c>
      <c r="I6" s="3" t="s">
        <v>29</v>
      </c>
      <c r="J6" s="1" t="s">
        <v>30</v>
      </c>
      <c r="K6" s="1" t="s">
        <v>31</v>
      </c>
    </row>
    <row r="7" spans="1:12" ht="46.9">
      <c r="A7" s="1" t="s">
        <v>32</v>
      </c>
      <c r="D7" s="1" t="s">
        <v>33</v>
      </c>
      <c r="E7" s="1" t="s">
        <v>15</v>
      </c>
      <c r="I7" s="3" t="s">
        <v>34</v>
      </c>
      <c r="J7" s="5" t="s">
        <v>35</v>
      </c>
      <c r="K7" s="5" t="s">
        <v>36</v>
      </c>
    </row>
    <row r="8" spans="1:12" ht="31.15">
      <c r="D8" s="1" t="s">
        <v>37</v>
      </c>
      <c r="E8" s="1" t="s">
        <v>22</v>
      </c>
      <c r="I8" s="6" t="s">
        <v>38</v>
      </c>
      <c r="J8" s="1" t="s">
        <v>39</v>
      </c>
      <c r="K8" s="1" t="s">
        <v>40</v>
      </c>
      <c r="L8" s="1" t="s">
        <v>41</v>
      </c>
    </row>
    <row r="9" spans="1:12" ht="14.45">
      <c r="A9" s="1" t="s">
        <v>42</v>
      </c>
      <c r="D9" s="1" t="s">
        <v>43</v>
      </c>
      <c r="E9" s="1" t="s">
        <v>7</v>
      </c>
    </row>
    <row r="10" spans="1:12" ht="14.45">
      <c r="D10" s="1" t="s">
        <v>44</v>
      </c>
      <c r="E10" s="1" t="s">
        <v>15</v>
      </c>
    </row>
    <row r="11" spans="1:12" ht="14.45">
      <c r="A11" s="1" t="s">
        <v>45</v>
      </c>
      <c r="D11" s="1" t="s">
        <v>46</v>
      </c>
      <c r="E11" s="1" t="s">
        <v>22</v>
      </c>
    </row>
    <row r="12" spans="1:12" ht="14.45">
      <c r="A12" s="1" t="s">
        <v>47</v>
      </c>
      <c r="D12" s="1" t="s">
        <v>48</v>
      </c>
      <c r="E12" s="1" t="s">
        <v>15</v>
      </c>
    </row>
    <row r="13" spans="1:12" ht="14.45">
      <c r="D13" s="1" t="s">
        <v>49</v>
      </c>
      <c r="E13" s="1" t="s">
        <v>15</v>
      </c>
      <c r="I13" s="1" t="s">
        <v>50</v>
      </c>
    </row>
    <row r="14" spans="1:12" ht="14.45">
      <c r="D14" s="1" t="s">
        <v>51</v>
      </c>
      <c r="E14" s="1" t="s">
        <v>22</v>
      </c>
      <c r="I14" s="1" t="s">
        <v>52</v>
      </c>
    </row>
    <row r="15" spans="1:12" ht="14.45">
      <c r="D15" s="1" t="s">
        <v>53</v>
      </c>
      <c r="E15" s="1" t="s">
        <v>15</v>
      </c>
      <c r="I15" s="1" t="s">
        <v>54</v>
      </c>
    </row>
    <row r="16" spans="1:12" ht="14.45">
      <c r="A16" s="1" t="s">
        <v>55</v>
      </c>
      <c r="D16" s="1" t="s">
        <v>56</v>
      </c>
      <c r="E16" s="1" t="s">
        <v>15</v>
      </c>
      <c r="I16" s="1" t="s">
        <v>57</v>
      </c>
    </row>
    <row r="17" spans="1:9" ht="14.45">
      <c r="A17" s="1" t="s">
        <v>58</v>
      </c>
      <c r="D17" s="1" t="s">
        <v>59</v>
      </c>
      <c r="E17" s="1" t="s">
        <v>22</v>
      </c>
    </row>
    <row r="18" spans="1:9" ht="14.45">
      <c r="A18" s="1" t="s">
        <v>60</v>
      </c>
      <c r="I18" s="1" t="s">
        <v>61</v>
      </c>
    </row>
    <row r="19" spans="1:9" ht="14.45">
      <c r="I19" s="1" t="s">
        <v>62</v>
      </c>
    </row>
    <row r="20" spans="1:9" ht="14.45">
      <c r="I20" s="1" t="s">
        <v>63</v>
      </c>
    </row>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33162-F6EF-450F-A04E-ADAD9372FE39}">
  <sheetPr>
    <tabColor rgb="FF00B050"/>
  </sheetPr>
  <dimension ref="A1:B14"/>
  <sheetViews>
    <sheetView zoomScale="90" zoomScaleNormal="90" workbookViewId="0">
      <selection activeCell="B20" sqref="B20"/>
    </sheetView>
  </sheetViews>
  <sheetFormatPr defaultColWidth="11.42578125" defaultRowHeight="14.45"/>
  <cols>
    <col min="1" max="1" width="20.28515625" customWidth="1"/>
    <col min="2" max="2" width="66.85546875" customWidth="1"/>
  </cols>
  <sheetData>
    <row r="1" spans="1:2" ht="21">
      <c r="A1" s="178" t="s">
        <v>64</v>
      </c>
      <c r="B1" s="178"/>
    </row>
    <row r="3" spans="1:2">
      <c r="A3" s="113" t="s">
        <v>65</v>
      </c>
    </row>
    <row r="5" spans="1:2">
      <c r="A5" s="110" t="s">
        <v>66</v>
      </c>
      <c r="B5" s="110" t="s">
        <v>67</v>
      </c>
    </row>
    <row r="6" spans="1:2" ht="57.6">
      <c r="A6" s="114">
        <v>46054</v>
      </c>
      <c r="B6" s="115" t="s">
        <v>68</v>
      </c>
    </row>
    <row r="7" spans="1:2">
      <c r="A7" s="111"/>
      <c r="B7" s="112"/>
    </row>
    <row r="8" spans="1:2">
      <c r="A8" s="111"/>
      <c r="B8" s="112"/>
    </row>
    <row r="9" spans="1:2">
      <c r="A9" s="111"/>
      <c r="B9" s="112"/>
    </row>
    <row r="10" spans="1:2">
      <c r="A10" s="111"/>
      <c r="B10" s="112"/>
    </row>
    <row r="11" spans="1:2">
      <c r="A11" s="111"/>
      <c r="B11" s="112"/>
    </row>
    <row r="12" spans="1:2">
      <c r="A12" s="111"/>
      <c r="B12" s="112"/>
    </row>
    <row r="14" spans="1:2">
      <c r="A14" s="113" t="s">
        <v>69</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995"/>
  <sheetViews>
    <sheetView showGridLines="0" topLeftCell="AK22" zoomScale="78" zoomScaleNormal="90" workbookViewId="0">
      <selection activeCell="AN60" sqref="AN60"/>
    </sheetView>
  </sheetViews>
  <sheetFormatPr defaultColWidth="14.42578125" defaultRowHeight="15" customHeight="1"/>
  <cols>
    <col min="1" max="1" width="9.42578125" customWidth="1"/>
    <col min="2" max="4" width="32.5703125" customWidth="1"/>
    <col min="5" max="6" width="20.85546875" customWidth="1"/>
    <col min="7" max="7" width="20.85546875" hidden="1" customWidth="1"/>
    <col min="8" max="8" width="25.42578125" customWidth="1"/>
    <col min="9" max="9" width="52.5703125" customWidth="1"/>
    <col min="10" max="14" width="41.28515625" customWidth="1"/>
    <col min="15" max="15" width="53.7109375" customWidth="1"/>
    <col min="16" max="16" width="24.5703125" customWidth="1"/>
    <col min="17" max="17" width="11.42578125" customWidth="1"/>
    <col min="18" max="20" width="24.5703125" customWidth="1"/>
    <col min="21" max="21" width="19.7109375" customWidth="1"/>
    <col min="22" max="24" width="25.140625" customWidth="1"/>
    <col min="25" max="25" width="25.140625" hidden="1" customWidth="1"/>
    <col min="26" max="26" width="25.140625" customWidth="1"/>
    <col min="27" max="27" width="16.5703125" customWidth="1"/>
    <col min="28" max="29" width="33.42578125" customWidth="1"/>
    <col min="30" max="30" width="38.5703125" customWidth="1"/>
    <col min="31" max="31" width="25.42578125" customWidth="1"/>
    <col min="32" max="32" width="1.7109375" customWidth="1"/>
    <col min="33" max="35" width="33.42578125" customWidth="1"/>
    <col min="36" max="36" width="40.28515625" customWidth="1"/>
    <col min="37" max="37" width="34.85546875" customWidth="1"/>
    <col min="38" max="38" width="3.7109375" customWidth="1"/>
    <col min="39" max="39" width="42.5703125" customWidth="1"/>
    <col min="40" max="40" width="50.28515625" customWidth="1"/>
    <col min="41" max="43" width="11.42578125" customWidth="1"/>
  </cols>
  <sheetData>
    <row r="1" spans="1:43" ht="27" customHeight="1">
      <c r="A1" s="172"/>
      <c r="B1" s="217"/>
      <c r="C1" s="173" t="s">
        <v>70</v>
      </c>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7"/>
      <c r="AK1" s="174" t="s">
        <v>71</v>
      </c>
      <c r="AL1" s="219"/>
      <c r="AM1" s="220"/>
      <c r="AN1" s="36" t="s">
        <v>72</v>
      </c>
      <c r="AO1" s="37"/>
      <c r="AP1" s="37"/>
      <c r="AQ1" s="37"/>
    </row>
    <row r="2" spans="1:43" ht="27" customHeight="1">
      <c r="A2" s="221"/>
      <c r="B2" s="222"/>
      <c r="C2" s="223"/>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5"/>
      <c r="AK2" s="174" t="s">
        <v>73</v>
      </c>
      <c r="AL2" s="219"/>
      <c r="AM2" s="220"/>
      <c r="AN2" s="77" t="s">
        <v>74</v>
      </c>
      <c r="AO2" s="37"/>
      <c r="AP2" s="37"/>
      <c r="AQ2" s="37"/>
    </row>
    <row r="3" spans="1:43" ht="27" customHeight="1">
      <c r="A3" s="221"/>
      <c r="B3" s="222"/>
      <c r="C3" s="173" t="s">
        <v>75</v>
      </c>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7"/>
      <c r="AK3" s="174" t="s">
        <v>76</v>
      </c>
      <c r="AL3" s="219"/>
      <c r="AM3" s="220"/>
      <c r="AN3" s="36" t="s">
        <v>77</v>
      </c>
      <c r="AO3" s="37"/>
      <c r="AP3" s="37"/>
      <c r="AQ3" s="37"/>
    </row>
    <row r="4" spans="1:43" ht="27" customHeight="1">
      <c r="A4" s="223"/>
      <c r="B4" s="225"/>
      <c r="C4" s="223"/>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5"/>
      <c r="AK4" s="174" t="s">
        <v>78</v>
      </c>
      <c r="AL4" s="219"/>
      <c r="AM4" s="220"/>
      <c r="AN4" s="78">
        <v>45677</v>
      </c>
      <c r="AO4" s="37"/>
      <c r="AP4" s="37"/>
      <c r="AQ4" s="37"/>
    </row>
    <row r="5" spans="1:43" ht="27" customHeight="1">
      <c r="A5" s="38"/>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40"/>
      <c r="AK5" s="90"/>
      <c r="AL5" s="37"/>
      <c r="AM5" s="37"/>
      <c r="AN5" s="37"/>
      <c r="AO5" s="37"/>
      <c r="AP5" s="37"/>
      <c r="AQ5" s="37"/>
    </row>
    <row r="6" spans="1:43" ht="36" customHeight="1">
      <c r="A6" s="175" t="s">
        <v>79</v>
      </c>
      <c r="B6" s="226"/>
      <c r="C6" s="41">
        <v>46054</v>
      </c>
      <c r="D6" s="42"/>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40"/>
      <c r="AK6" s="39"/>
      <c r="AL6" s="37"/>
      <c r="AM6" s="37"/>
      <c r="AN6" s="37"/>
      <c r="AO6" s="37"/>
      <c r="AP6" s="37"/>
      <c r="AQ6" s="37"/>
    </row>
    <row r="7" spans="1:43" ht="17.25" customHeight="1">
      <c r="A7" s="43"/>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40"/>
      <c r="AK7" s="39"/>
      <c r="AL7" s="37"/>
      <c r="AM7" s="37"/>
      <c r="AN7" s="37"/>
      <c r="AO7" s="37"/>
      <c r="AP7" s="37"/>
      <c r="AQ7" s="37"/>
    </row>
    <row r="8" spans="1:43" ht="59.25" customHeight="1">
      <c r="A8" s="164" t="s">
        <v>80</v>
      </c>
      <c r="B8" s="226"/>
      <c r="C8" s="176" t="s">
        <v>81</v>
      </c>
      <c r="D8" s="226"/>
      <c r="E8" s="226"/>
      <c r="F8" s="226"/>
      <c r="G8" s="226"/>
      <c r="H8" s="227"/>
      <c r="I8" s="39"/>
      <c r="J8" s="39"/>
      <c r="K8" s="39"/>
      <c r="L8" s="39"/>
      <c r="T8" s="39"/>
      <c r="U8" s="39"/>
      <c r="V8" s="39"/>
      <c r="W8" s="39"/>
      <c r="X8" s="39"/>
      <c r="Y8" s="39"/>
      <c r="Z8" s="39"/>
      <c r="AA8" s="39"/>
      <c r="AB8" s="39"/>
      <c r="AC8" s="39"/>
      <c r="AD8" s="39"/>
      <c r="AE8" s="39"/>
      <c r="AF8" s="39"/>
      <c r="AG8" s="39"/>
      <c r="AH8" s="39"/>
      <c r="AI8" s="39"/>
      <c r="AJ8" s="40"/>
      <c r="AK8" s="39"/>
      <c r="AL8" s="37"/>
      <c r="AM8" s="37"/>
      <c r="AN8" s="37"/>
      <c r="AO8" s="37"/>
      <c r="AP8" s="37"/>
      <c r="AQ8" s="37"/>
    </row>
    <row r="9" spans="1:43" ht="13.5" customHeight="1">
      <c r="A9" s="44"/>
      <c r="B9" s="45"/>
      <c r="C9" s="45"/>
      <c r="D9" s="45"/>
      <c r="E9" s="45"/>
      <c r="F9" s="45"/>
      <c r="G9" s="45"/>
      <c r="H9" s="45"/>
      <c r="I9" s="45"/>
      <c r="J9" s="45"/>
      <c r="K9" s="45"/>
      <c r="L9" s="45"/>
      <c r="M9" s="45"/>
      <c r="N9" s="45"/>
      <c r="O9" s="45"/>
      <c r="P9" s="45"/>
      <c r="Q9" s="45"/>
      <c r="R9" s="45"/>
      <c r="S9" s="45"/>
      <c r="T9" s="39"/>
      <c r="U9" s="39"/>
      <c r="V9" s="39"/>
      <c r="W9" s="39"/>
      <c r="X9" s="39"/>
      <c r="Y9" s="39"/>
      <c r="Z9" s="39"/>
      <c r="AA9" s="39"/>
      <c r="AB9" s="39"/>
      <c r="AC9" s="39"/>
      <c r="AD9" s="39"/>
      <c r="AE9" s="39"/>
      <c r="AF9" s="39"/>
      <c r="AG9" s="39"/>
      <c r="AH9" s="39"/>
      <c r="AI9" s="39"/>
      <c r="AJ9" s="40"/>
      <c r="AK9" s="39"/>
      <c r="AL9" s="37"/>
      <c r="AM9" s="37"/>
      <c r="AN9" s="37"/>
      <c r="AO9" s="37"/>
      <c r="AP9" s="37"/>
      <c r="AQ9" s="37"/>
    </row>
    <row r="10" spans="1:43" ht="59.25" customHeight="1">
      <c r="A10" s="164" t="s">
        <v>82</v>
      </c>
      <c r="B10" s="226"/>
      <c r="C10" s="165" t="s">
        <v>83</v>
      </c>
      <c r="D10" s="226"/>
      <c r="E10" s="226"/>
      <c r="F10" s="226"/>
      <c r="G10" s="226"/>
      <c r="H10" s="226"/>
      <c r="I10" s="226"/>
      <c r="J10" s="227"/>
      <c r="K10" s="46"/>
      <c r="L10" s="46"/>
      <c r="M10" s="46"/>
      <c r="N10" s="46"/>
      <c r="O10" s="39"/>
      <c r="P10" s="39"/>
      <c r="Q10" s="39"/>
      <c r="R10" s="39"/>
      <c r="S10" s="39"/>
      <c r="T10" s="39"/>
      <c r="U10" s="39"/>
      <c r="V10" s="39"/>
      <c r="W10" s="39"/>
      <c r="X10" s="39"/>
      <c r="Y10" s="39"/>
      <c r="Z10" s="39"/>
      <c r="AA10" s="39"/>
      <c r="AB10" s="39"/>
      <c r="AC10" s="39"/>
      <c r="AD10" s="39"/>
      <c r="AE10" s="39"/>
      <c r="AF10" s="39"/>
      <c r="AG10" s="39"/>
      <c r="AH10" s="39"/>
      <c r="AI10" s="39"/>
      <c r="AJ10" s="40"/>
      <c r="AK10" s="39"/>
      <c r="AL10" s="37"/>
      <c r="AM10" s="37"/>
      <c r="AN10" s="37"/>
      <c r="AO10" s="37"/>
      <c r="AP10" s="37"/>
      <c r="AQ10" s="37"/>
    </row>
    <row r="11" spans="1:43" ht="59.25" customHeight="1">
      <c r="A11" s="164" t="s">
        <v>84</v>
      </c>
      <c r="B11" s="226"/>
      <c r="C11" s="165" t="s">
        <v>85</v>
      </c>
      <c r="D11" s="226"/>
      <c r="E11" s="226"/>
      <c r="F11" s="226"/>
      <c r="G11" s="226"/>
      <c r="H11" s="226"/>
      <c r="I11" s="226"/>
      <c r="J11" s="227"/>
      <c r="K11" s="46"/>
      <c r="L11" s="46"/>
      <c r="M11" s="46"/>
      <c r="N11" s="46"/>
      <c r="O11" s="39"/>
      <c r="P11" s="39"/>
      <c r="Q11" s="39"/>
      <c r="R11" s="39"/>
      <c r="S11" s="39"/>
      <c r="T11" s="39"/>
      <c r="U11" s="39"/>
      <c r="V11" s="39"/>
      <c r="W11" s="39"/>
      <c r="X11" s="39"/>
      <c r="Y11" s="39"/>
      <c r="Z11" s="39"/>
      <c r="AA11" s="39"/>
      <c r="AB11" s="39"/>
      <c r="AC11" s="39"/>
      <c r="AD11" s="39"/>
      <c r="AE11" s="39"/>
      <c r="AF11" s="39"/>
      <c r="AG11" s="39"/>
      <c r="AH11" s="39"/>
      <c r="AI11" s="39"/>
      <c r="AJ11" s="40"/>
      <c r="AK11" s="39"/>
      <c r="AL11" s="37"/>
      <c r="AM11" s="37"/>
      <c r="AN11" s="37"/>
      <c r="AO11" s="37"/>
      <c r="AP11" s="37"/>
      <c r="AQ11" s="37"/>
    </row>
    <row r="12" spans="1:43" ht="15.75" customHeight="1">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40"/>
      <c r="AK12" s="39"/>
      <c r="AL12" s="37"/>
      <c r="AM12" s="37"/>
      <c r="AN12" s="37"/>
      <c r="AO12" s="37"/>
      <c r="AP12" s="37"/>
      <c r="AQ12" s="37"/>
    </row>
    <row r="13" spans="1:43" ht="15.75" customHeight="1">
      <c r="A13" s="47"/>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91"/>
      <c r="AH13" s="91"/>
      <c r="AI13" s="91"/>
      <c r="AJ13" s="92"/>
      <c r="AK13" s="93"/>
      <c r="AL13" s="37"/>
      <c r="AM13" s="37"/>
      <c r="AN13" s="37"/>
      <c r="AO13" s="37"/>
      <c r="AP13" s="37"/>
      <c r="AQ13" s="37"/>
    </row>
    <row r="14" spans="1:43" ht="14.45">
      <c r="A14" s="197" t="s">
        <v>86</v>
      </c>
      <c r="B14" s="228"/>
      <c r="C14" s="228"/>
      <c r="D14" s="229"/>
      <c r="E14" s="197" t="s">
        <v>87</v>
      </c>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9"/>
      <c r="AF14" s="48"/>
      <c r="AG14" s="181" t="s">
        <v>88</v>
      </c>
      <c r="AH14" s="218"/>
      <c r="AI14" s="218"/>
      <c r="AJ14" s="218"/>
      <c r="AK14" s="217"/>
      <c r="AL14" s="37"/>
      <c r="AM14" s="181" t="s">
        <v>89</v>
      </c>
      <c r="AN14" s="217"/>
      <c r="AO14" s="37"/>
      <c r="AP14" s="37"/>
      <c r="AQ14" s="37"/>
    </row>
    <row r="15" spans="1:43" ht="14.45">
      <c r="A15" s="182" t="s">
        <v>90</v>
      </c>
      <c r="B15" s="180" t="s">
        <v>91</v>
      </c>
      <c r="C15" s="180" t="s">
        <v>92</v>
      </c>
      <c r="D15" s="185" t="s">
        <v>93</v>
      </c>
      <c r="E15" s="186" t="s">
        <v>94</v>
      </c>
      <c r="F15" s="219"/>
      <c r="G15" s="219"/>
      <c r="H15" s="220"/>
      <c r="I15" s="198" t="s">
        <v>95</v>
      </c>
      <c r="J15" s="219"/>
      <c r="K15" s="219"/>
      <c r="L15" s="219"/>
      <c r="M15" s="219"/>
      <c r="N15" s="219"/>
      <c r="O15" s="219"/>
      <c r="P15" s="219"/>
      <c r="Q15" s="219"/>
      <c r="R15" s="219"/>
      <c r="S15" s="219"/>
      <c r="T15" s="219"/>
      <c r="U15" s="219"/>
      <c r="V15" s="219"/>
      <c r="W15" s="219"/>
      <c r="X15" s="49"/>
      <c r="Y15" s="49"/>
      <c r="Z15" s="198" t="s">
        <v>96</v>
      </c>
      <c r="AA15" s="219"/>
      <c r="AB15" s="219"/>
      <c r="AC15" s="219"/>
      <c r="AD15" s="219"/>
      <c r="AE15" s="230"/>
      <c r="AF15" s="48"/>
      <c r="AG15" s="221"/>
      <c r="AH15" s="231"/>
      <c r="AI15" s="231"/>
      <c r="AJ15" s="231"/>
      <c r="AK15" s="222"/>
      <c r="AL15" s="37"/>
      <c r="AM15" s="221"/>
      <c r="AN15" s="222"/>
      <c r="AO15" s="50"/>
      <c r="AP15" s="50"/>
      <c r="AQ15" s="50"/>
    </row>
    <row r="16" spans="1:43" ht="32.25" customHeight="1">
      <c r="A16" s="232"/>
      <c r="B16" s="233"/>
      <c r="C16" s="233"/>
      <c r="D16" s="234"/>
      <c r="E16" s="187" t="s">
        <v>97</v>
      </c>
      <c r="F16" s="235"/>
      <c r="G16" s="235"/>
      <c r="H16" s="236"/>
      <c r="I16" s="180" t="s">
        <v>98</v>
      </c>
      <c r="J16" s="180" t="s">
        <v>99</v>
      </c>
      <c r="K16" s="180" t="s">
        <v>100</v>
      </c>
      <c r="L16" s="180" t="s">
        <v>101</v>
      </c>
      <c r="M16" s="180" t="s">
        <v>102</v>
      </c>
      <c r="N16" s="180" t="s">
        <v>103</v>
      </c>
      <c r="O16" s="179" t="s">
        <v>104</v>
      </c>
      <c r="P16" s="179" t="s">
        <v>105</v>
      </c>
      <c r="Q16" s="179" t="s">
        <v>106</v>
      </c>
      <c r="R16" s="180" t="s">
        <v>107</v>
      </c>
      <c r="S16" s="189" t="s">
        <v>108</v>
      </c>
      <c r="T16" s="180" t="s">
        <v>109</v>
      </c>
      <c r="U16" s="180" t="s">
        <v>110</v>
      </c>
      <c r="V16" s="180" t="s">
        <v>111</v>
      </c>
      <c r="W16" s="180" t="s">
        <v>112</v>
      </c>
      <c r="X16" s="180" t="s">
        <v>113</v>
      </c>
      <c r="Y16" s="94"/>
      <c r="Z16" s="189" t="s">
        <v>114</v>
      </c>
      <c r="AA16" s="180" t="s">
        <v>115</v>
      </c>
      <c r="AB16" s="180" t="s">
        <v>116</v>
      </c>
      <c r="AC16" s="180" t="s">
        <v>55</v>
      </c>
      <c r="AD16" s="183" t="s">
        <v>117</v>
      </c>
      <c r="AE16" s="230"/>
      <c r="AF16" s="51"/>
      <c r="AG16" s="223"/>
      <c r="AH16" s="224"/>
      <c r="AI16" s="224"/>
      <c r="AJ16" s="224"/>
      <c r="AK16" s="225"/>
      <c r="AL16" s="50"/>
      <c r="AM16" s="223"/>
      <c r="AN16" s="225"/>
      <c r="AO16" s="50"/>
      <c r="AP16" s="37"/>
      <c r="AQ16" s="50"/>
    </row>
    <row r="17" spans="1:43" ht="102" customHeight="1">
      <c r="A17" s="232"/>
      <c r="B17" s="233"/>
      <c r="C17" s="233"/>
      <c r="D17" s="234"/>
      <c r="E17" s="52" t="s">
        <v>0</v>
      </c>
      <c r="F17" s="94" t="s">
        <v>1</v>
      </c>
      <c r="G17" s="95"/>
      <c r="H17" s="96" t="s">
        <v>118</v>
      </c>
      <c r="I17" s="237"/>
      <c r="J17" s="237"/>
      <c r="K17" s="237"/>
      <c r="L17" s="237"/>
      <c r="M17" s="237"/>
      <c r="N17" s="237"/>
      <c r="O17" s="237"/>
      <c r="P17" s="237"/>
      <c r="Q17" s="237"/>
      <c r="R17" s="237"/>
      <c r="S17" s="237"/>
      <c r="T17" s="237"/>
      <c r="U17" s="237"/>
      <c r="V17" s="237"/>
      <c r="W17" s="237"/>
      <c r="X17" s="237"/>
      <c r="Y17" s="97"/>
      <c r="Z17" s="237"/>
      <c r="AA17" s="237"/>
      <c r="AB17" s="237"/>
      <c r="AC17" s="237"/>
      <c r="AD17" s="53" t="s">
        <v>119</v>
      </c>
      <c r="AE17" s="54" t="s">
        <v>120</v>
      </c>
      <c r="AF17" s="51"/>
      <c r="AG17" s="52" t="s">
        <v>121</v>
      </c>
      <c r="AH17" s="97" t="s">
        <v>122</v>
      </c>
      <c r="AI17" s="97" t="s">
        <v>123</v>
      </c>
      <c r="AJ17" s="97" t="s">
        <v>124</v>
      </c>
      <c r="AK17" s="98" t="s">
        <v>125</v>
      </c>
      <c r="AL17" s="50"/>
      <c r="AM17" s="52" t="s">
        <v>126</v>
      </c>
      <c r="AN17" s="98" t="s">
        <v>127</v>
      </c>
      <c r="AO17" s="50"/>
      <c r="AP17" s="37"/>
      <c r="AQ17" s="50"/>
    </row>
    <row r="18" spans="1:43" ht="51" customHeight="1">
      <c r="A18" s="144">
        <v>1</v>
      </c>
      <c r="B18" s="184" t="s">
        <v>128</v>
      </c>
      <c r="C18" s="184" t="s">
        <v>129</v>
      </c>
      <c r="D18" s="188" t="s">
        <v>130</v>
      </c>
      <c r="E18" s="177" t="s">
        <v>6</v>
      </c>
      <c r="F18" s="157" t="s">
        <v>13</v>
      </c>
      <c r="G18" s="139" t="str">
        <f>+CONCATENATE(E18," - ",F18)</f>
        <v>MUY BAJA - MAYOR</v>
      </c>
      <c r="H18" s="140" t="str">
        <f>+VLOOKUP(G18,Datos!D3:E17,2,FALSE)</f>
        <v>ALTO</v>
      </c>
      <c r="I18" s="119" t="s">
        <v>131</v>
      </c>
      <c r="J18" s="119" t="s">
        <v>132</v>
      </c>
      <c r="K18" s="119" t="s">
        <v>133</v>
      </c>
      <c r="L18" s="119" t="s">
        <v>134</v>
      </c>
      <c r="M18" s="119" t="s">
        <v>135</v>
      </c>
      <c r="N18" s="119" t="s">
        <v>136</v>
      </c>
      <c r="O18" s="55" t="s">
        <v>3</v>
      </c>
      <c r="P18" s="56" t="s">
        <v>4</v>
      </c>
      <c r="Q18" s="57">
        <f>IF(P18="ASIGNADO",15,IF(P18="NO ASIGNADO",0,"0"))</f>
        <v>15</v>
      </c>
      <c r="R18" s="126">
        <f>SUM(Q18:Q24)</f>
        <v>95</v>
      </c>
      <c r="S18" s="154" t="s">
        <v>137</v>
      </c>
      <c r="T18" s="122">
        <f>IF(T21="DÉBIL",0,IF(T21="MODERADO",50,IF(T21="FUERTE",100,"")))</f>
        <v>50</v>
      </c>
      <c r="U18" s="123" t="str">
        <f>IF(AND(R21="FUERTE",S18="FUERTE (SIEMPRE SE EJECUTA)"),"NO","SÍ")</f>
        <v>SÍ</v>
      </c>
      <c r="V18" s="127" t="str" cm="1">
        <f t="array" ref="V18">_xlfn.IFS(AVERAGE(T18,T25,T32,T39,T46,T53)=100,"FUERTE",AVERAGE(T18,T25,T32,T39,T46,T53)&lt;50,"DÉBIL",AVERAGE(T18,T25,T32,T39,T46,T53)&gt;=50,"MODERADO")</f>
        <v>MODERADO</v>
      </c>
      <c r="W18" s="166" t="s">
        <v>62</v>
      </c>
      <c r="X18" s="156" t="str">
        <f>IF(AND(E18="MUY BAJA",W21=2),"MUY BAJA",IF(AND(E18="BAJA",W21=2),"MUY BAJA",IF(AND(E18="MEDIA",W21=2),"MUY BAJA",IF(AND(E18="ALTA",W21=2),"BAJA",IF(AND(E18="MUY ALTA",W21=2),"MEDIA",IF(AND(E18="MUY BAJA",W21=1),"MUY BAJA",IF(AND(E18="BAJA",W21=1),"MUY BAJA",IF(AND(E18="MEDIA",W21=1),"BAJA",IF(AND(E18="ALTA",W21=1),"MEDIA",IF(AND(E18="MUY ALTA",W21=1),"ALTA",E18))))))))))</f>
        <v>MUY BAJA</v>
      </c>
      <c r="Y18" s="139" t="str">
        <f>+CONCATENATE(X18," - ",F18)</f>
        <v>MUY BAJA - MAYOR</v>
      </c>
      <c r="Z18" s="140" t="str">
        <f>+VLOOKUP(Y18,Datos!$D$3:$E$17,2,FALSE)</f>
        <v>ALTO</v>
      </c>
      <c r="AA18" s="157" t="s">
        <v>45</v>
      </c>
      <c r="AB18" s="146" t="s">
        <v>138</v>
      </c>
      <c r="AC18" s="158"/>
      <c r="AD18" s="160" t="s">
        <v>139</v>
      </c>
      <c r="AE18" s="133" t="s">
        <v>140</v>
      </c>
      <c r="AF18" s="58"/>
      <c r="AG18" s="196">
        <v>46149</v>
      </c>
      <c r="AH18" s="194" t="s">
        <v>141</v>
      </c>
      <c r="AI18" s="194" t="s">
        <v>142</v>
      </c>
      <c r="AJ18" s="195" t="s">
        <v>143</v>
      </c>
      <c r="AK18" s="195" t="s">
        <v>144</v>
      </c>
      <c r="AL18" s="37"/>
      <c r="AM18" s="190" t="s">
        <v>145</v>
      </c>
      <c r="AN18" s="191" t="s">
        <v>146</v>
      </c>
      <c r="AO18" s="37"/>
      <c r="AP18" s="37"/>
      <c r="AQ18" s="37"/>
    </row>
    <row r="19" spans="1:43" ht="62.25" customHeight="1">
      <c r="A19" s="232"/>
      <c r="B19" s="238"/>
      <c r="C19" s="238"/>
      <c r="D19" s="239"/>
      <c r="E19" s="232"/>
      <c r="F19" s="233"/>
      <c r="G19" s="233"/>
      <c r="H19" s="233"/>
      <c r="I19" s="233"/>
      <c r="J19" s="233"/>
      <c r="K19" s="233"/>
      <c r="L19" s="233"/>
      <c r="M19" s="233"/>
      <c r="N19" s="233"/>
      <c r="O19" s="59" t="s">
        <v>9</v>
      </c>
      <c r="P19" s="60" t="s">
        <v>10</v>
      </c>
      <c r="Q19" s="61">
        <f>IF(P19="ADECUADO",15,IF(P19="INADECUADO",0,"0"))</f>
        <v>15</v>
      </c>
      <c r="R19" s="240"/>
      <c r="S19" s="233"/>
      <c r="T19" s="233"/>
      <c r="U19" s="233"/>
      <c r="V19" s="233"/>
      <c r="W19" s="237"/>
      <c r="X19" s="233"/>
      <c r="Y19" s="233"/>
      <c r="Z19" s="233"/>
      <c r="AA19" s="233"/>
      <c r="AB19" s="234"/>
      <c r="AC19" s="221"/>
      <c r="AD19" s="233"/>
      <c r="AE19" s="234"/>
      <c r="AF19" s="58"/>
      <c r="AG19" s="232"/>
      <c r="AH19" s="241"/>
      <c r="AI19" s="241"/>
      <c r="AJ19" s="233"/>
      <c r="AK19" s="233"/>
      <c r="AL19" s="37"/>
      <c r="AM19" s="232"/>
      <c r="AN19" s="192"/>
      <c r="AO19" s="37"/>
      <c r="AP19" s="37"/>
      <c r="AQ19" s="37"/>
    </row>
    <row r="20" spans="1:43" ht="75.75" customHeight="1">
      <c r="A20" s="232"/>
      <c r="B20" s="238"/>
      <c r="C20" s="238"/>
      <c r="D20" s="239"/>
      <c r="E20" s="232"/>
      <c r="F20" s="233"/>
      <c r="G20" s="233"/>
      <c r="H20" s="233"/>
      <c r="I20" s="233"/>
      <c r="J20" s="233"/>
      <c r="K20" s="233"/>
      <c r="L20" s="233"/>
      <c r="M20" s="233"/>
      <c r="N20" s="233"/>
      <c r="O20" s="62" t="s">
        <v>16</v>
      </c>
      <c r="P20" s="60" t="s">
        <v>17</v>
      </c>
      <c r="Q20" s="61">
        <f>IF(P20="OPORTUNA",15,IF(P20="INOPORTUNA",0,"0"))</f>
        <v>15</v>
      </c>
      <c r="R20" s="240"/>
      <c r="S20" s="233"/>
      <c r="T20" s="237"/>
      <c r="U20" s="233"/>
      <c r="V20" s="233"/>
      <c r="W20" s="63" t="s">
        <v>147</v>
      </c>
      <c r="X20" s="233"/>
      <c r="Y20" s="233"/>
      <c r="Z20" s="233"/>
      <c r="AA20" s="233"/>
      <c r="AB20" s="234"/>
      <c r="AC20" s="221"/>
      <c r="AD20" s="233"/>
      <c r="AE20" s="234"/>
      <c r="AF20" s="58"/>
      <c r="AG20" s="232"/>
      <c r="AH20" s="241"/>
      <c r="AI20" s="241"/>
      <c r="AJ20" s="233"/>
      <c r="AK20" s="233"/>
      <c r="AL20" s="37"/>
      <c r="AM20" s="232"/>
      <c r="AN20" s="192"/>
      <c r="AO20" s="37"/>
      <c r="AP20" s="37"/>
      <c r="AQ20" s="37"/>
    </row>
    <row r="21" spans="1:43" ht="90.75" customHeight="1">
      <c r="A21" s="232"/>
      <c r="B21" s="238"/>
      <c r="C21" s="238"/>
      <c r="D21" s="239"/>
      <c r="E21" s="232"/>
      <c r="F21" s="233"/>
      <c r="G21" s="233"/>
      <c r="H21" s="233"/>
      <c r="I21" s="233"/>
      <c r="J21" s="233"/>
      <c r="K21" s="233"/>
      <c r="L21" s="233"/>
      <c r="M21" s="233"/>
      <c r="N21" s="233"/>
      <c r="O21" s="59" t="s">
        <v>23</v>
      </c>
      <c r="P21" s="60" t="s">
        <v>25</v>
      </c>
      <c r="Q21" s="61">
        <f>IF(P21="PREVENIR",15,IF(P21="DETECTAR",10,IF(P21="NO ES UN CONTROL",0,"0")))</f>
        <v>10</v>
      </c>
      <c r="R21" s="128" t="str">
        <f>IF(R18&lt;86,"DÉBIL",IF(R18&lt;96,"MODERADO",IF(R18&lt;101,"FUERTE","")))</f>
        <v>MODERADO</v>
      </c>
      <c r="S21" s="233"/>
      <c r="T21" s="124" t="str">
        <f>IF(AND(R21="FUERTE",S18="FUERTE (SIEMPRE SE EJECUTA)"),"FUERTE",IF(OR(R21="DÉBIL",S18="DÉBIL (NO SE EJECUTA)"),"DÉBIL",IF(OR(R21="MODERADO",S18="MODERADO (ALGUNAS VECES)"),"MODERADO")))</f>
        <v>MODERADO</v>
      </c>
      <c r="U21" s="233"/>
      <c r="V21" s="233"/>
      <c r="W21" s="159">
        <f>IF(AND($V$18="FUERTE",$W$18="DIRECTAMENTE"),2,IF(AND($V$18="FUERTE",$W$18="DIRECTAMENTE"),2,IF(AND($V$18="FUERTE",$W$18="DIRECTAMENTE"),2,IF(AND($V$18="FUERTE",$W$18="NO DISMINUYE"),0,IF(AND($V$18="MODERADO",$W$18="DIRECTAMENTE"),1,IF(AND($V$18="MODERADO",$W$18="DIRECTAMENTE"),1,IF(AND($V$18="MODERADO",$W$18="DIRECTAMENTE"),1,IF(AND($V$18="MODERADO",$W$18="NO DISMINUYE"),0,"N/A"))))))))</f>
        <v>1</v>
      </c>
      <c r="X21" s="233"/>
      <c r="Y21" s="233"/>
      <c r="Z21" s="233"/>
      <c r="AA21" s="233"/>
      <c r="AB21" s="234"/>
      <c r="AC21" s="221"/>
      <c r="AD21" s="233"/>
      <c r="AE21" s="132" t="s">
        <v>148</v>
      </c>
      <c r="AF21" s="64"/>
      <c r="AG21" s="232"/>
      <c r="AH21" s="241"/>
      <c r="AI21" s="241"/>
      <c r="AJ21" s="233"/>
      <c r="AK21" s="233"/>
      <c r="AL21" s="37"/>
      <c r="AM21" s="232"/>
      <c r="AN21" s="192"/>
      <c r="AO21" s="37"/>
      <c r="AP21" s="37"/>
      <c r="AQ21" s="37"/>
    </row>
    <row r="22" spans="1:43" ht="111" customHeight="1">
      <c r="A22" s="232"/>
      <c r="B22" s="238"/>
      <c r="C22" s="238"/>
      <c r="D22" s="239"/>
      <c r="E22" s="232"/>
      <c r="F22" s="233"/>
      <c r="G22" s="233"/>
      <c r="H22" s="233"/>
      <c r="I22" s="233"/>
      <c r="J22" s="233"/>
      <c r="K22" s="233"/>
      <c r="L22" s="233"/>
      <c r="M22" s="233"/>
      <c r="N22" s="233"/>
      <c r="O22" s="59" t="s">
        <v>29</v>
      </c>
      <c r="P22" s="60" t="s">
        <v>30</v>
      </c>
      <c r="Q22" s="61">
        <f>IF(P22="CONFIABLE",15,IF(P22="NO CONFIABLE",0,"0"))</f>
        <v>15</v>
      </c>
      <c r="R22" s="240"/>
      <c r="S22" s="233"/>
      <c r="T22" s="233"/>
      <c r="U22" s="233"/>
      <c r="V22" s="233"/>
      <c r="W22" s="233"/>
      <c r="X22" s="233"/>
      <c r="Y22" s="233"/>
      <c r="Z22" s="233"/>
      <c r="AA22" s="233"/>
      <c r="AB22" s="234"/>
      <c r="AC22" s="221"/>
      <c r="AD22" s="233"/>
      <c r="AE22" s="242"/>
      <c r="AF22" s="64"/>
      <c r="AG22" s="232"/>
      <c r="AH22" s="241"/>
      <c r="AI22" s="241"/>
      <c r="AJ22" s="233"/>
      <c r="AK22" s="233"/>
      <c r="AL22" s="37"/>
      <c r="AM22" s="232"/>
      <c r="AN22" s="192"/>
      <c r="AO22" s="37"/>
      <c r="AP22" s="37"/>
      <c r="AQ22" s="37"/>
    </row>
    <row r="23" spans="1:43" ht="84" customHeight="1">
      <c r="A23" s="232"/>
      <c r="B23" s="238"/>
      <c r="C23" s="238"/>
      <c r="D23" s="239"/>
      <c r="E23" s="232"/>
      <c r="F23" s="233"/>
      <c r="G23" s="233"/>
      <c r="H23" s="233"/>
      <c r="I23" s="233"/>
      <c r="J23" s="233"/>
      <c r="K23" s="233"/>
      <c r="L23" s="233"/>
      <c r="M23" s="233"/>
      <c r="N23" s="233"/>
      <c r="O23" s="59" t="s">
        <v>34</v>
      </c>
      <c r="P23" s="60" t="s">
        <v>35</v>
      </c>
      <c r="Q23" s="61">
        <f>IF(P23="SE INVESTIGAN Y SE RESUELVEN OPORTUNAMENTE",15,IF(P23="NO SE INVESTIGAN Y SE RESUELVEN OPORTUNAMENTE",0,"0"))</f>
        <v>15</v>
      </c>
      <c r="R23" s="240"/>
      <c r="S23" s="233"/>
      <c r="T23" s="233"/>
      <c r="U23" s="233"/>
      <c r="V23" s="233"/>
      <c r="W23" s="233"/>
      <c r="X23" s="233"/>
      <c r="Y23" s="233"/>
      <c r="Z23" s="233"/>
      <c r="AA23" s="233"/>
      <c r="AB23" s="234"/>
      <c r="AC23" s="221"/>
      <c r="AD23" s="233"/>
      <c r="AE23" s="133" t="s">
        <v>149</v>
      </c>
      <c r="AF23" s="58"/>
      <c r="AG23" s="232"/>
      <c r="AH23" s="241"/>
      <c r="AI23" s="241"/>
      <c r="AJ23" s="233"/>
      <c r="AK23" s="233"/>
      <c r="AL23" s="37"/>
      <c r="AM23" s="232"/>
      <c r="AN23" s="192"/>
      <c r="AO23" s="37"/>
      <c r="AP23" s="37"/>
      <c r="AQ23" s="37"/>
    </row>
    <row r="24" spans="1:43" ht="80.25" customHeight="1">
      <c r="A24" s="232"/>
      <c r="B24" s="243"/>
      <c r="C24" s="243"/>
      <c r="D24" s="244"/>
      <c r="E24" s="232"/>
      <c r="F24" s="233"/>
      <c r="G24" s="233"/>
      <c r="H24" s="233"/>
      <c r="I24" s="237"/>
      <c r="J24" s="237"/>
      <c r="K24" s="237"/>
      <c r="L24" s="237"/>
      <c r="M24" s="237"/>
      <c r="N24" s="237"/>
      <c r="O24" s="65" t="s">
        <v>38</v>
      </c>
      <c r="P24" s="66" t="s">
        <v>39</v>
      </c>
      <c r="Q24" s="67">
        <f>IF(P24="COMPLETA",10,IF(P24="INCOMPLETA",5,IF(P24="NO EXISTE",0,"0")))</f>
        <v>10</v>
      </c>
      <c r="R24" s="245"/>
      <c r="S24" s="246"/>
      <c r="T24" s="246"/>
      <c r="U24" s="246"/>
      <c r="V24" s="233"/>
      <c r="W24" s="233"/>
      <c r="X24" s="233"/>
      <c r="Y24" s="233"/>
      <c r="Z24" s="233"/>
      <c r="AA24" s="233"/>
      <c r="AB24" s="234"/>
      <c r="AC24" s="221"/>
      <c r="AD24" s="246"/>
      <c r="AE24" s="247"/>
      <c r="AF24" s="58"/>
      <c r="AG24" s="248"/>
      <c r="AH24" s="249"/>
      <c r="AI24" s="249"/>
      <c r="AJ24" s="246"/>
      <c r="AK24" s="246"/>
      <c r="AL24" s="37"/>
      <c r="AM24" s="248"/>
      <c r="AN24" s="193"/>
      <c r="AO24" s="37"/>
      <c r="AP24" s="37"/>
      <c r="AQ24" s="37"/>
    </row>
    <row r="25" spans="1:43" ht="38.25" hidden="1" customHeight="1">
      <c r="A25" s="232"/>
      <c r="B25" s="116"/>
      <c r="C25" s="119"/>
      <c r="D25" s="155"/>
      <c r="E25" s="232"/>
      <c r="F25" s="233"/>
      <c r="G25" s="233"/>
      <c r="H25" s="233"/>
      <c r="I25" s="120"/>
      <c r="J25" s="120"/>
      <c r="K25" s="120"/>
      <c r="L25" s="120"/>
      <c r="M25" s="120"/>
      <c r="N25" s="120"/>
      <c r="O25" s="55" t="s">
        <v>3</v>
      </c>
      <c r="P25" s="56" t="s">
        <v>4</v>
      </c>
      <c r="Q25" s="57">
        <f>IF(P25="ASIGNADO",15,IF(P25="NO ASIGNADO",0,"0"))</f>
        <v>15</v>
      </c>
      <c r="R25" s="129">
        <f>SUM(Q25:Q31)</f>
        <v>100</v>
      </c>
      <c r="S25" s="134" t="s">
        <v>137</v>
      </c>
      <c r="T25" s="122">
        <f>IF(T28="DÉBIL",0,IF(T28="MODERADO",50,IF(T28="FUERTE",100,"")))</f>
        <v>100</v>
      </c>
      <c r="U25" s="123" t="str">
        <f>IF(AND(R28="FUERTE",S25="FUERTE (SIEMPRE SE EJECUTA)"),"NO","SÍ")</f>
        <v>NO</v>
      </c>
      <c r="V25" s="233"/>
      <c r="W25" s="233"/>
      <c r="X25" s="233"/>
      <c r="Y25" s="233"/>
      <c r="Z25" s="233"/>
      <c r="AA25" s="233"/>
      <c r="AB25" s="234"/>
      <c r="AC25" s="221"/>
      <c r="AD25" s="161"/>
      <c r="AE25" s="148"/>
      <c r="AF25" s="58"/>
      <c r="AG25" s="131"/>
      <c r="AH25" s="121"/>
      <c r="AI25" s="121"/>
      <c r="AJ25" s="121"/>
      <c r="AK25" s="147"/>
      <c r="AL25" s="37"/>
      <c r="AM25" s="152"/>
      <c r="AN25" s="153"/>
      <c r="AO25" s="37"/>
      <c r="AP25" s="37"/>
      <c r="AQ25" s="37"/>
    </row>
    <row r="26" spans="1:43" ht="55.5" hidden="1" customHeight="1">
      <c r="A26" s="232"/>
      <c r="B26" s="233"/>
      <c r="C26" s="233"/>
      <c r="D26" s="234"/>
      <c r="E26" s="232"/>
      <c r="F26" s="233"/>
      <c r="G26" s="233"/>
      <c r="H26" s="233"/>
      <c r="I26" s="233"/>
      <c r="J26" s="233"/>
      <c r="K26" s="233"/>
      <c r="L26" s="233"/>
      <c r="M26" s="233"/>
      <c r="N26" s="233"/>
      <c r="O26" s="59" t="s">
        <v>9</v>
      </c>
      <c r="P26" s="60" t="s">
        <v>150</v>
      </c>
      <c r="Q26" s="61">
        <f>IF(P26="ADECUADO",15,IF(P26="INADECUADO",0,"0"))</f>
        <v>15</v>
      </c>
      <c r="R26" s="240"/>
      <c r="S26" s="233"/>
      <c r="T26" s="233"/>
      <c r="U26" s="233"/>
      <c r="V26" s="233"/>
      <c r="W26" s="233"/>
      <c r="X26" s="233"/>
      <c r="Y26" s="233"/>
      <c r="Z26" s="233"/>
      <c r="AA26" s="233"/>
      <c r="AB26" s="234"/>
      <c r="AC26" s="221"/>
      <c r="AD26" s="232"/>
      <c r="AE26" s="234"/>
      <c r="AF26" s="58"/>
      <c r="AG26" s="232"/>
      <c r="AH26" s="233"/>
      <c r="AI26" s="233"/>
      <c r="AJ26" s="233"/>
      <c r="AK26" s="234"/>
      <c r="AL26" s="37"/>
      <c r="AM26" s="232"/>
      <c r="AN26" s="234"/>
      <c r="AO26" s="37"/>
      <c r="AP26" s="37"/>
      <c r="AQ26" s="37"/>
    </row>
    <row r="27" spans="1:43" ht="85.5" hidden="1" customHeight="1">
      <c r="A27" s="232"/>
      <c r="B27" s="233"/>
      <c r="C27" s="233"/>
      <c r="D27" s="234"/>
      <c r="E27" s="232"/>
      <c r="F27" s="233"/>
      <c r="G27" s="233"/>
      <c r="H27" s="233"/>
      <c r="I27" s="233"/>
      <c r="J27" s="233"/>
      <c r="K27" s="233"/>
      <c r="L27" s="233"/>
      <c r="M27" s="233"/>
      <c r="N27" s="233"/>
      <c r="O27" s="62" t="s">
        <v>16</v>
      </c>
      <c r="P27" s="60" t="s">
        <v>17</v>
      </c>
      <c r="Q27" s="61">
        <f>IF(P27="OPORTUNA",15,IF(P27="INOPORTUNA",0,"0"))</f>
        <v>15</v>
      </c>
      <c r="R27" s="250"/>
      <c r="S27" s="233"/>
      <c r="T27" s="237"/>
      <c r="U27" s="233"/>
      <c r="V27" s="233"/>
      <c r="W27" s="233"/>
      <c r="X27" s="233"/>
      <c r="Y27" s="233"/>
      <c r="Z27" s="233"/>
      <c r="AA27" s="233"/>
      <c r="AB27" s="234"/>
      <c r="AC27" s="221"/>
      <c r="AD27" s="232"/>
      <c r="AE27" s="242"/>
      <c r="AF27" s="58"/>
      <c r="AG27" s="232"/>
      <c r="AH27" s="233"/>
      <c r="AI27" s="233"/>
      <c r="AJ27" s="233"/>
      <c r="AK27" s="234"/>
      <c r="AL27" s="37"/>
      <c r="AM27" s="232"/>
      <c r="AN27" s="234"/>
      <c r="AO27" s="37"/>
      <c r="AP27" s="37"/>
      <c r="AQ27" s="37"/>
    </row>
    <row r="28" spans="1:43" ht="96.75" hidden="1" customHeight="1">
      <c r="A28" s="232"/>
      <c r="B28" s="233"/>
      <c r="C28" s="233"/>
      <c r="D28" s="234"/>
      <c r="E28" s="232"/>
      <c r="F28" s="233"/>
      <c r="G28" s="233"/>
      <c r="H28" s="233"/>
      <c r="I28" s="233"/>
      <c r="J28" s="233"/>
      <c r="K28" s="233"/>
      <c r="L28" s="233"/>
      <c r="M28" s="233"/>
      <c r="N28" s="233"/>
      <c r="O28" s="59" t="s">
        <v>23</v>
      </c>
      <c r="P28" s="60" t="s">
        <v>24</v>
      </c>
      <c r="Q28" s="61">
        <f>IF(P28="PREVENIR",15,IF(P28="DETECTAR",10,IF(P28="NO ES UN CONTROL",0,"0")))</f>
        <v>15</v>
      </c>
      <c r="R28" s="128" t="str">
        <f>IF(R25&lt;86,"DÉBIL",IF(R25&lt;96,"MODERADO",IF(R25&lt;101,"FUERTE","")))</f>
        <v>FUERTE</v>
      </c>
      <c r="S28" s="233"/>
      <c r="T28" s="124" t="str">
        <f>IF(AND(R28="FUERTE",S25="FUERTE (SIEMPRE SE EJECUTA)"),"FUERTE",IF(OR(R28="DÉBIL",S25="DÉBIL (NO SE EJECUTA)"),"DÉBIL",IF(OR(R28="MODERADO",S25="MODERADO (ALGUNAS VECES)"),"MODERADO")))</f>
        <v>FUERTE</v>
      </c>
      <c r="U28" s="233"/>
      <c r="V28" s="233"/>
      <c r="W28" s="233"/>
      <c r="X28" s="233"/>
      <c r="Y28" s="233"/>
      <c r="Z28" s="233"/>
      <c r="AA28" s="233"/>
      <c r="AB28" s="234"/>
      <c r="AC28" s="221"/>
      <c r="AD28" s="232"/>
      <c r="AE28" s="132" t="s">
        <v>148</v>
      </c>
      <c r="AF28" s="64"/>
      <c r="AG28" s="232"/>
      <c r="AH28" s="233"/>
      <c r="AI28" s="233"/>
      <c r="AJ28" s="233"/>
      <c r="AK28" s="234"/>
      <c r="AL28" s="37"/>
      <c r="AM28" s="232"/>
      <c r="AN28" s="234"/>
      <c r="AO28" s="37"/>
      <c r="AP28" s="37"/>
      <c r="AQ28" s="37"/>
    </row>
    <row r="29" spans="1:43" ht="69.75" hidden="1" customHeight="1">
      <c r="A29" s="232"/>
      <c r="B29" s="233"/>
      <c r="C29" s="233"/>
      <c r="D29" s="234"/>
      <c r="E29" s="232"/>
      <c r="F29" s="233"/>
      <c r="G29" s="233"/>
      <c r="H29" s="233"/>
      <c r="I29" s="233"/>
      <c r="J29" s="233"/>
      <c r="K29" s="233"/>
      <c r="L29" s="233"/>
      <c r="M29" s="233"/>
      <c r="N29" s="233"/>
      <c r="O29" s="59" t="s">
        <v>29</v>
      </c>
      <c r="P29" s="60" t="s">
        <v>30</v>
      </c>
      <c r="Q29" s="61">
        <f>IF(P29="CONFIABLE",15,IF(P29="NO CONFIABLE",0,"0"))</f>
        <v>15</v>
      </c>
      <c r="R29" s="240"/>
      <c r="S29" s="233"/>
      <c r="T29" s="233"/>
      <c r="U29" s="233"/>
      <c r="V29" s="233"/>
      <c r="W29" s="233"/>
      <c r="X29" s="233"/>
      <c r="Y29" s="233"/>
      <c r="Z29" s="233"/>
      <c r="AA29" s="233"/>
      <c r="AB29" s="234"/>
      <c r="AC29" s="221"/>
      <c r="AD29" s="232"/>
      <c r="AE29" s="242"/>
      <c r="AF29" s="64"/>
      <c r="AG29" s="232"/>
      <c r="AH29" s="233"/>
      <c r="AI29" s="233"/>
      <c r="AJ29" s="233"/>
      <c r="AK29" s="234"/>
      <c r="AL29" s="37"/>
      <c r="AM29" s="232"/>
      <c r="AN29" s="234"/>
      <c r="AO29" s="37"/>
      <c r="AP29" s="37"/>
      <c r="AQ29" s="37"/>
    </row>
    <row r="30" spans="1:43" ht="86.25" hidden="1" customHeight="1">
      <c r="A30" s="232"/>
      <c r="B30" s="233"/>
      <c r="C30" s="233"/>
      <c r="D30" s="234"/>
      <c r="E30" s="232"/>
      <c r="F30" s="233"/>
      <c r="G30" s="233"/>
      <c r="H30" s="233"/>
      <c r="I30" s="233"/>
      <c r="J30" s="233"/>
      <c r="K30" s="233"/>
      <c r="L30" s="233"/>
      <c r="M30" s="233"/>
      <c r="N30" s="233"/>
      <c r="O30" s="59" t="s">
        <v>34</v>
      </c>
      <c r="P30" s="60" t="s">
        <v>35</v>
      </c>
      <c r="Q30" s="61">
        <f>IF(P30="SE INVESTIGAN Y SE RESUELVEN OPORTUNAMENTE",15,IF(P30="NO SE INVESTIGAN Y SE RESUELVEN OPORTUNAMENTE",0,"0"))</f>
        <v>15</v>
      </c>
      <c r="R30" s="240"/>
      <c r="S30" s="233"/>
      <c r="T30" s="233"/>
      <c r="U30" s="233"/>
      <c r="V30" s="233"/>
      <c r="W30" s="233"/>
      <c r="X30" s="233"/>
      <c r="Y30" s="233"/>
      <c r="Z30" s="233"/>
      <c r="AA30" s="233"/>
      <c r="AB30" s="234"/>
      <c r="AC30" s="221"/>
      <c r="AD30" s="232"/>
      <c r="AE30" s="133"/>
      <c r="AF30" s="58"/>
      <c r="AG30" s="232"/>
      <c r="AH30" s="233"/>
      <c r="AI30" s="233"/>
      <c r="AJ30" s="233"/>
      <c r="AK30" s="234"/>
      <c r="AL30" s="37"/>
      <c r="AM30" s="232"/>
      <c r="AN30" s="234"/>
      <c r="AO30" s="37"/>
      <c r="AP30" s="37"/>
      <c r="AQ30" s="37"/>
    </row>
    <row r="31" spans="1:43" ht="69.75" hidden="1" customHeight="1">
      <c r="A31" s="232"/>
      <c r="B31" s="246"/>
      <c r="C31" s="246"/>
      <c r="D31" s="247"/>
      <c r="E31" s="232"/>
      <c r="F31" s="233"/>
      <c r="G31" s="233"/>
      <c r="H31" s="233"/>
      <c r="I31" s="237"/>
      <c r="J31" s="237"/>
      <c r="K31" s="237"/>
      <c r="L31" s="237"/>
      <c r="M31" s="237"/>
      <c r="N31" s="237"/>
      <c r="O31" s="65" t="s">
        <v>38</v>
      </c>
      <c r="P31" s="66" t="s">
        <v>151</v>
      </c>
      <c r="Q31" s="67">
        <f>IF(P31="COMPLETA",10,IF(P31="INCOMPLETA",5,IF(P31="NO EXISTE",0,"0")))</f>
        <v>10</v>
      </c>
      <c r="R31" s="245"/>
      <c r="S31" s="246"/>
      <c r="T31" s="246"/>
      <c r="U31" s="246"/>
      <c r="V31" s="233"/>
      <c r="W31" s="233"/>
      <c r="X31" s="233"/>
      <c r="Y31" s="233"/>
      <c r="Z31" s="233"/>
      <c r="AA31" s="233"/>
      <c r="AB31" s="234"/>
      <c r="AC31" s="221"/>
      <c r="AD31" s="248"/>
      <c r="AE31" s="247"/>
      <c r="AF31" s="58"/>
      <c r="AG31" s="248"/>
      <c r="AH31" s="246"/>
      <c r="AI31" s="246"/>
      <c r="AJ31" s="246"/>
      <c r="AK31" s="247"/>
      <c r="AL31" s="37"/>
      <c r="AM31" s="248"/>
      <c r="AN31" s="242"/>
      <c r="AO31" s="37"/>
      <c r="AP31" s="37"/>
      <c r="AQ31" s="37"/>
    </row>
    <row r="32" spans="1:43" ht="63.75" hidden="1" customHeight="1">
      <c r="A32" s="232"/>
      <c r="B32" s="116"/>
      <c r="C32" s="119"/>
      <c r="D32" s="155"/>
      <c r="E32" s="232"/>
      <c r="F32" s="233"/>
      <c r="G32" s="233"/>
      <c r="H32" s="233"/>
      <c r="I32" s="118"/>
      <c r="J32" s="118"/>
      <c r="K32" s="118"/>
      <c r="L32" s="118"/>
      <c r="M32" s="116"/>
      <c r="N32" s="116"/>
      <c r="O32" s="55" t="s">
        <v>3</v>
      </c>
      <c r="P32" s="56" t="s">
        <v>4</v>
      </c>
      <c r="Q32" s="57">
        <f>IF(P32="ASIGNADO",15,IF(P32="NO ASIGNADO",0,"0"))</f>
        <v>15</v>
      </c>
      <c r="R32" s="129">
        <f>SUM(Q32:Q38)</f>
        <v>100</v>
      </c>
      <c r="S32" s="134" t="s">
        <v>137</v>
      </c>
      <c r="T32" s="122">
        <f>IF(T35="DÉBIL",0,IF(T35="MODERADO",50,IF(T35="FUERTE",100,"")))</f>
        <v>100</v>
      </c>
      <c r="U32" s="123" t="str">
        <f>IF(AND(R35="FUERTE",S32="FUERTE (SIEMPRE SE EJECUTA)"),"NO","SÍ")</f>
        <v>NO</v>
      </c>
      <c r="V32" s="233"/>
      <c r="W32" s="233"/>
      <c r="X32" s="233"/>
      <c r="Y32" s="233"/>
      <c r="Z32" s="233"/>
      <c r="AA32" s="233"/>
      <c r="AB32" s="234"/>
      <c r="AC32" s="221"/>
      <c r="AD32" s="117"/>
      <c r="AE32" s="130"/>
      <c r="AF32" s="58"/>
      <c r="AG32" s="131"/>
      <c r="AH32" s="121"/>
      <c r="AI32" s="121"/>
      <c r="AJ32" s="121"/>
      <c r="AK32" s="147"/>
      <c r="AL32" s="37"/>
      <c r="AM32" s="152"/>
      <c r="AN32" s="153"/>
      <c r="AO32" s="37"/>
      <c r="AP32" s="37"/>
      <c r="AQ32" s="37"/>
    </row>
    <row r="33" spans="1:43" ht="63.75" hidden="1" customHeight="1">
      <c r="A33" s="232"/>
      <c r="B33" s="233"/>
      <c r="C33" s="233"/>
      <c r="D33" s="234"/>
      <c r="E33" s="232"/>
      <c r="F33" s="233"/>
      <c r="G33" s="233"/>
      <c r="H33" s="233"/>
      <c r="I33" s="233"/>
      <c r="J33" s="233"/>
      <c r="K33" s="233"/>
      <c r="L33" s="233"/>
      <c r="M33" s="233"/>
      <c r="N33" s="233"/>
      <c r="O33" s="59" t="s">
        <v>9</v>
      </c>
      <c r="P33" s="60" t="s">
        <v>150</v>
      </c>
      <c r="Q33" s="61">
        <f>IF(P33="ADECUADO",15,IF(P33="INADECUADO",0,"0"))</f>
        <v>15</v>
      </c>
      <c r="R33" s="240"/>
      <c r="S33" s="233"/>
      <c r="T33" s="233"/>
      <c r="U33" s="233"/>
      <c r="V33" s="233"/>
      <c r="W33" s="233"/>
      <c r="X33" s="233"/>
      <c r="Y33" s="233"/>
      <c r="Z33" s="233"/>
      <c r="AA33" s="233"/>
      <c r="AB33" s="234"/>
      <c r="AC33" s="221"/>
      <c r="AD33" s="232"/>
      <c r="AE33" s="234"/>
      <c r="AF33" s="58"/>
      <c r="AG33" s="232"/>
      <c r="AH33" s="233"/>
      <c r="AI33" s="233"/>
      <c r="AJ33" s="233"/>
      <c r="AK33" s="234"/>
      <c r="AL33" s="37"/>
      <c r="AM33" s="232"/>
      <c r="AN33" s="234"/>
      <c r="AO33" s="37"/>
      <c r="AP33" s="37"/>
      <c r="AQ33" s="37"/>
    </row>
    <row r="34" spans="1:43" ht="63.75" hidden="1" customHeight="1">
      <c r="A34" s="232"/>
      <c r="B34" s="233"/>
      <c r="C34" s="233"/>
      <c r="D34" s="234"/>
      <c r="E34" s="232"/>
      <c r="F34" s="233"/>
      <c r="G34" s="233"/>
      <c r="H34" s="233"/>
      <c r="I34" s="233"/>
      <c r="J34" s="233"/>
      <c r="K34" s="233"/>
      <c r="L34" s="233"/>
      <c r="M34" s="233"/>
      <c r="N34" s="233"/>
      <c r="O34" s="62" t="s">
        <v>16</v>
      </c>
      <c r="P34" s="60" t="s">
        <v>17</v>
      </c>
      <c r="Q34" s="61">
        <f>IF(P34="OPORTUNA",15,IF(P34="INOPORTUNA",0,"0"))</f>
        <v>15</v>
      </c>
      <c r="R34" s="250"/>
      <c r="S34" s="233"/>
      <c r="T34" s="237"/>
      <c r="U34" s="233"/>
      <c r="V34" s="233"/>
      <c r="W34" s="233"/>
      <c r="X34" s="233"/>
      <c r="Y34" s="233"/>
      <c r="Z34" s="233"/>
      <c r="AA34" s="233"/>
      <c r="AB34" s="234"/>
      <c r="AC34" s="221"/>
      <c r="AD34" s="232"/>
      <c r="AE34" s="242"/>
      <c r="AF34" s="58"/>
      <c r="AG34" s="232"/>
      <c r="AH34" s="233"/>
      <c r="AI34" s="233"/>
      <c r="AJ34" s="233"/>
      <c r="AK34" s="234"/>
      <c r="AL34" s="37"/>
      <c r="AM34" s="232"/>
      <c r="AN34" s="234"/>
      <c r="AO34" s="37"/>
      <c r="AP34" s="37"/>
      <c r="AQ34" s="37"/>
    </row>
    <row r="35" spans="1:43" ht="63.75" hidden="1" customHeight="1">
      <c r="A35" s="232"/>
      <c r="B35" s="233"/>
      <c r="C35" s="233"/>
      <c r="D35" s="234"/>
      <c r="E35" s="232"/>
      <c r="F35" s="233"/>
      <c r="G35" s="233"/>
      <c r="H35" s="233"/>
      <c r="I35" s="233"/>
      <c r="J35" s="233"/>
      <c r="K35" s="233"/>
      <c r="L35" s="233"/>
      <c r="M35" s="233"/>
      <c r="N35" s="233"/>
      <c r="O35" s="59" t="s">
        <v>23</v>
      </c>
      <c r="P35" s="60" t="s">
        <v>24</v>
      </c>
      <c r="Q35" s="61">
        <f>IF(P35="PREVENIR",15,IF(P35="DETECTAR",10,IF(P35="NO ES UN CONTROL",0,"0")))</f>
        <v>15</v>
      </c>
      <c r="R35" s="128" t="str">
        <f>IF(R32&lt;86,"DÉBIL",IF(R32&lt;96,"MODERADO",IF(R32&lt;101,"FUERTE","")))</f>
        <v>FUERTE</v>
      </c>
      <c r="S35" s="233"/>
      <c r="T35" s="124" t="str">
        <f>IF(AND(R35="FUERTE",S32="FUERTE (SIEMPRE SE EJECUTA)"),"FUERTE",IF(OR(R35="DÉBIL",S32="DÉBIL (NO SE EJECUTA)"),"DÉBIL",IF(OR(R35="MODERADO",S32="MODERADO (ALGUNAS VECES)"),"MODERADO")))</f>
        <v>FUERTE</v>
      </c>
      <c r="U35" s="233"/>
      <c r="V35" s="233"/>
      <c r="W35" s="233"/>
      <c r="X35" s="233"/>
      <c r="Y35" s="233"/>
      <c r="Z35" s="233"/>
      <c r="AA35" s="233"/>
      <c r="AB35" s="234"/>
      <c r="AC35" s="221"/>
      <c r="AD35" s="232"/>
      <c r="AE35" s="132" t="s">
        <v>148</v>
      </c>
      <c r="AF35" s="64"/>
      <c r="AG35" s="232"/>
      <c r="AH35" s="233"/>
      <c r="AI35" s="233"/>
      <c r="AJ35" s="233"/>
      <c r="AK35" s="234"/>
      <c r="AL35" s="37"/>
      <c r="AM35" s="232"/>
      <c r="AN35" s="234"/>
      <c r="AO35" s="37"/>
      <c r="AP35" s="37"/>
      <c r="AQ35" s="37"/>
    </row>
    <row r="36" spans="1:43" ht="63.75" hidden="1" customHeight="1">
      <c r="A36" s="232"/>
      <c r="B36" s="233"/>
      <c r="C36" s="233"/>
      <c r="D36" s="234"/>
      <c r="E36" s="232"/>
      <c r="F36" s="233"/>
      <c r="G36" s="233"/>
      <c r="H36" s="233"/>
      <c r="I36" s="233"/>
      <c r="J36" s="233"/>
      <c r="K36" s="233"/>
      <c r="L36" s="233"/>
      <c r="M36" s="233"/>
      <c r="N36" s="233"/>
      <c r="O36" s="59" t="s">
        <v>29</v>
      </c>
      <c r="P36" s="60" t="s">
        <v>30</v>
      </c>
      <c r="Q36" s="61">
        <f>IF(P36="CONFIABLE",15,IF(P36="NO CONFIABLE",0,"0"))</f>
        <v>15</v>
      </c>
      <c r="R36" s="240"/>
      <c r="S36" s="233"/>
      <c r="T36" s="233"/>
      <c r="U36" s="233"/>
      <c r="V36" s="233"/>
      <c r="W36" s="233"/>
      <c r="X36" s="233"/>
      <c r="Y36" s="233"/>
      <c r="Z36" s="233"/>
      <c r="AA36" s="233"/>
      <c r="AB36" s="234"/>
      <c r="AC36" s="221"/>
      <c r="AD36" s="232"/>
      <c r="AE36" s="242"/>
      <c r="AF36" s="64"/>
      <c r="AG36" s="232"/>
      <c r="AH36" s="233"/>
      <c r="AI36" s="233"/>
      <c r="AJ36" s="233"/>
      <c r="AK36" s="234"/>
      <c r="AL36" s="37"/>
      <c r="AM36" s="232"/>
      <c r="AN36" s="234"/>
      <c r="AO36" s="37"/>
      <c r="AP36" s="37"/>
      <c r="AQ36" s="37"/>
    </row>
    <row r="37" spans="1:43" ht="63.75" hidden="1" customHeight="1">
      <c r="A37" s="232"/>
      <c r="B37" s="233"/>
      <c r="C37" s="233"/>
      <c r="D37" s="234"/>
      <c r="E37" s="232"/>
      <c r="F37" s="233"/>
      <c r="G37" s="233"/>
      <c r="H37" s="233"/>
      <c r="I37" s="233"/>
      <c r="J37" s="233"/>
      <c r="K37" s="233"/>
      <c r="L37" s="233"/>
      <c r="M37" s="233"/>
      <c r="N37" s="233"/>
      <c r="O37" s="59" t="s">
        <v>34</v>
      </c>
      <c r="P37" s="60" t="s">
        <v>35</v>
      </c>
      <c r="Q37" s="61">
        <f>IF(P37="SE INVESTIGAN Y SE RESUELVEN OPORTUNAMENTE",15,IF(P37="NO SE INVESTIGAN Y SE RESUELVEN OPORTUNAMENTE",0,"0"))</f>
        <v>15</v>
      </c>
      <c r="R37" s="240"/>
      <c r="S37" s="233"/>
      <c r="T37" s="233"/>
      <c r="U37" s="233"/>
      <c r="V37" s="233"/>
      <c r="W37" s="233"/>
      <c r="X37" s="233"/>
      <c r="Y37" s="233"/>
      <c r="Z37" s="233"/>
      <c r="AA37" s="233"/>
      <c r="AB37" s="234"/>
      <c r="AC37" s="221"/>
      <c r="AD37" s="232"/>
      <c r="AE37" s="133"/>
      <c r="AF37" s="58"/>
      <c r="AG37" s="232"/>
      <c r="AH37" s="233"/>
      <c r="AI37" s="233"/>
      <c r="AJ37" s="233"/>
      <c r="AK37" s="234"/>
      <c r="AL37" s="37"/>
      <c r="AM37" s="232"/>
      <c r="AN37" s="234"/>
      <c r="AO37" s="37"/>
      <c r="AP37" s="37"/>
      <c r="AQ37" s="37"/>
    </row>
    <row r="38" spans="1:43" ht="63.75" hidden="1" customHeight="1">
      <c r="A38" s="232"/>
      <c r="B38" s="246"/>
      <c r="C38" s="246"/>
      <c r="D38" s="247"/>
      <c r="E38" s="232"/>
      <c r="F38" s="233"/>
      <c r="G38" s="233"/>
      <c r="H38" s="233"/>
      <c r="I38" s="237"/>
      <c r="J38" s="237"/>
      <c r="K38" s="237"/>
      <c r="L38" s="237"/>
      <c r="M38" s="237"/>
      <c r="N38" s="237"/>
      <c r="O38" s="65" t="s">
        <v>38</v>
      </c>
      <c r="P38" s="66" t="s">
        <v>151</v>
      </c>
      <c r="Q38" s="67">
        <f>IF(P38="COMPLETA",10,IF(P38="INCOMPLETA",5,IF(P38="NO EXISTE",0,"0")))</f>
        <v>10</v>
      </c>
      <c r="R38" s="245"/>
      <c r="S38" s="246"/>
      <c r="T38" s="246"/>
      <c r="U38" s="246"/>
      <c r="V38" s="233"/>
      <c r="W38" s="233"/>
      <c r="X38" s="233"/>
      <c r="Y38" s="233"/>
      <c r="Z38" s="233"/>
      <c r="AA38" s="233"/>
      <c r="AB38" s="234"/>
      <c r="AC38" s="221"/>
      <c r="AD38" s="248"/>
      <c r="AE38" s="247"/>
      <c r="AF38" s="58"/>
      <c r="AG38" s="248"/>
      <c r="AH38" s="246"/>
      <c r="AI38" s="246"/>
      <c r="AJ38" s="246"/>
      <c r="AK38" s="247"/>
      <c r="AL38" s="37"/>
      <c r="AM38" s="248"/>
      <c r="AN38" s="242"/>
      <c r="AO38" s="37"/>
      <c r="AP38" s="37"/>
      <c r="AQ38" s="37"/>
    </row>
    <row r="39" spans="1:43" ht="63.75" hidden="1" customHeight="1">
      <c r="A39" s="232"/>
      <c r="B39" s="116"/>
      <c r="C39" s="119"/>
      <c r="D39" s="155"/>
      <c r="E39" s="232"/>
      <c r="F39" s="233"/>
      <c r="G39" s="233"/>
      <c r="H39" s="233"/>
      <c r="I39" s="119"/>
      <c r="J39" s="116"/>
      <c r="K39" s="116"/>
      <c r="L39" s="116"/>
      <c r="M39" s="116"/>
      <c r="N39" s="116"/>
      <c r="O39" s="55" t="s">
        <v>3</v>
      </c>
      <c r="P39" s="56" t="s">
        <v>4</v>
      </c>
      <c r="Q39" s="57">
        <f>IF(P39="ASIGNADO",15,IF(P39="NO ASIGNADO",0,"0"))</f>
        <v>15</v>
      </c>
      <c r="R39" s="129">
        <f>SUM(Q39:Q45)</f>
        <v>100</v>
      </c>
      <c r="S39" s="134" t="s">
        <v>137</v>
      </c>
      <c r="T39" s="122">
        <f>IF(T42="DÉBIL",0,IF(T42="MODERADO",50,IF(T42="FUERTE",100,"")))</f>
        <v>100</v>
      </c>
      <c r="U39" s="123" t="str">
        <f>IF(AND(R42="FUERTE",S39="FUERTE (SIEMPRE SE EJECUTA)"),"NO","SÍ")</f>
        <v>NO</v>
      </c>
      <c r="V39" s="233"/>
      <c r="W39" s="233"/>
      <c r="X39" s="233"/>
      <c r="Y39" s="233"/>
      <c r="Z39" s="233"/>
      <c r="AA39" s="233"/>
      <c r="AB39" s="234"/>
      <c r="AC39" s="221"/>
      <c r="AD39" s="117"/>
      <c r="AE39" s="130"/>
      <c r="AF39" s="58"/>
      <c r="AG39" s="131"/>
      <c r="AH39" s="121"/>
      <c r="AI39" s="121"/>
      <c r="AJ39" s="121"/>
      <c r="AK39" s="147"/>
      <c r="AL39" s="37"/>
      <c r="AM39" s="152"/>
      <c r="AN39" s="153"/>
      <c r="AO39" s="37"/>
      <c r="AP39" s="37"/>
      <c r="AQ39" s="37"/>
    </row>
    <row r="40" spans="1:43" ht="63.75" hidden="1" customHeight="1">
      <c r="A40" s="232"/>
      <c r="B40" s="233"/>
      <c r="C40" s="233"/>
      <c r="D40" s="234"/>
      <c r="E40" s="232"/>
      <c r="F40" s="233"/>
      <c r="G40" s="233"/>
      <c r="H40" s="233"/>
      <c r="I40" s="233"/>
      <c r="J40" s="233"/>
      <c r="K40" s="233"/>
      <c r="L40" s="233"/>
      <c r="M40" s="233"/>
      <c r="N40" s="233"/>
      <c r="O40" s="59" t="s">
        <v>9</v>
      </c>
      <c r="P40" s="60" t="s">
        <v>150</v>
      </c>
      <c r="Q40" s="61">
        <f>IF(P40="ADECUADO",15,IF(P40="INADECUADO",0,"0"))</f>
        <v>15</v>
      </c>
      <c r="R40" s="240"/>
      <c r="S40" s="233"/>
      <c r="T40" s="233"/>
      <c r="U40" s="233"/>
      <c r="V40" s="233"/>
      <c r="W40" s="233"/>
      <c r="X40" s="233"/>
      <c r="Y40" s="233"/>
      <c r="Z40" s="233"/>
      <c r="AA40" s="233"/>
      <c r="AB40" s="234"/>
      <c r="AC40" s="221"/>
      <c r="AD40" s="232"/>
      <c r="AE40" s="234"/>
      <c r="AF40" s="58"/>
      <c r="AG40" s="232"/>
      <c r="AH40" s="233"/>
      <c r="AI40" s="233"/>
      <c r="AJ40" s="233"/>
      <c r="AK40" s="234"/>
      <c r="AL40" s="37"/>
      <c r="AM40" s="232"/>
      <c r="AN40" s="234"/>
      <c r="AO40" s="37"/>
      <c r="AP40" s="37"/>
      <c r="AQ40" s="37"/>
    </row>
    <row r="41" spans="1:43" ht="63.75" hidden="1" customHeight="1">
      <c r="A41" s="232"/>
      <c r="B41" s="233"/>
      <c r="C41" s="233"/>
      <c r="D41" s="234"/>
      <c r="E41" s="232"/>
      <c r="F41" s="233"/>
      <c r="G41" s="233"/>
      <c r="H41" s="233"/>
      <c r="I41" s="233"/>
      <c r="J41" s="233"/>
      <c r="K41" s="233"/>
      <c r="L41" s="233"/>
      <c r="M41" s="233"/>
      <c r="N41" s="233"/>
      <c r="O41" s="62" t="s">
        <v>16</v>
      </c>
      <c r="P41" s="60" t="s">
        <v>17</v>
      </c>
      <c r="Q41" s="61">
        <f>IF(P41="OPORTUNA",15,IF(P41="INOPORTUNA",0,"0"))</f>
        <v>15</v>
      </c>
      <c r="R41" s="250"/>
      <c r="S41" s="233"/>
      <c r="T41" s="237"/>
      <c r="U41" s="233"/>
      <c r="V41" s="233"/>
      <c r="W41" s="233"/>
      <c r="X41" s="233"/>
      <c r="Y41" s="233"/>
      <c r="Z41" s="233"/>
      <c r="AA41" s="233"/>
      <c r="AB41" s="234"/>
      <c r="AC41" s="221"/>
      <c r="AD41" s="232"/>
      <c r="AE41" s="242"/>
      <c r="AF41" s="58"/>
      <c r="AG41" s="232"/>
      <c r="AH41" s="233"/>
      <c r="AI41" s="233"/>
      <c r="AJ41" s="233"/>
      <c r="AK41" s="234"/>
      <c r="AL41" s="37"/>
      <c r="AM41" s="232"/>
      <c r="AN41" s="234"/>
      <c r="AO41" s="37"/>
      <c r="AP41" s="37"/>
      <c r="AQ41" s="37"/>
    </row>
    <row r="42" spans="1:43" ht="63.75" hidden="1" customHeight="1">
      <c r="A42" s="232"/>
      <c r="B42" s="233"/>
      <c r="C42" s="233"/>
      <c r="D42" s="234"/>
      <c r="E42" s="232"/>
      <c r="F42" s="233"/>
      <c r="G42" s="233"/>
      <c r="H42" s="233"/>
      <c r="I42" s="233"/>
      <c r="J42" s="233"/>
      <c r="K42" s="233"/>
      <c r="L42" s="233"/>
      <c r="M42" s="233"/>
      <c r="N42" s="233"/>
      <c r="O42" s="59" t="s">
        <v>23</v>
      </c>
      <c r="P42" s="60" t="s">
        <v>24</v>
      </c>
      <c r="Q42" s="61">
        <f>IF(P42="PREVENIR",15,IF(P42="DETECTAR",10,IF(P42="NO ES UN CONTROL",0,"0")))</f>
        <v>15</v>
      </c>
      <c r="R42" s="128" t="str">
        <f>IF(R39&lt;86,"DÉBIL",IF(R39&lt;96,"MODERADO",IF(R39&lt;101,"FUERTE","")))</f>
        <v>FUERTE</v>
      </c>
      <c r="S42" s="233"/>
      <c r="T42" s="124" t="str">
        <f>IF(AND(R42="FUERTE",S39="FUERTE (SIEMPRE SE EJECUTA)"),"FUERTE",IF(OR(R42="DÉBIL",S39="DÉBIL (NO SE EJECUTA)"),"DÉBIL",IF(OR(R42="MODERADO",S39="MODERADO (ALGUNAS VECES)"),"MODERADO")))</f>
        <v>FUERTE</v>
      </c>
      <c r="U42" s="233"/>
      <c r="V42" s="233"/>
      <c r="W42" s="233"/>
      <c r="X42" s="233"/>
      <c r="Y42" s="233"/>
      <c r="Z42" s="233"/>
      <c r="AA42" s="233"/>
      <c r="AB42" s="234"/>
      <c r="AC42" s="221"/>
      <c r="AD42" s="232"/>
      <c r="AE42" s="132" t="s">
        <v>148</v>
      </c>
      <c r="AF42" s="64"/>
      <c r="AG42" s="232"/>
      <c r="AH42" s="233"/>
      <c r="AI42" s="233"/>
      <c r="AJ42" s="233"/>
      <c r="AK42" s="234"/>
      <c r="AL42" s="37"/>
      <c r="AM42" s="232"/>
      <c r="AN42" s="234"/>
      <c r="AO42" s="37"/>
      <c r="AP42" s="37"/>
      <c r="AQ42" s="37"/>
    </row>
    <row r="43" spans="1:43" ht="63.75" hidden="1" customHeight="1">
      <c r="A43" s="232"/>
      <c r="B43" s="233"/>
      <c r="C43" s="233"/>
      <c r="D43" s="234"/>
      <c r="E43" s="232"/>
      <c r="F43" s="233"/>
      <c r="G43" s="233"/>
      <c r="H43" s="233"/>
      <c r="I43" s="233"/>
      <c r="J43" s="233"/>
      <c r="K43" s="233"/>
      <c r="L43" s="233"/>
      <c r="M43" s="233"/>
      <c r="N43" s="233"/>
      <c r="O43" s="59" t="s">
        <v>29</v>
      </c>
      <c r="P43" s="60" t="s">
        <v>30</v>
      </c>
      <c r="Q43" s="61">
        <f>IF(P43="CONFIABLE",15,IF(P43="NO CONFIABLE",0,"0"))</f>
        <v>15</v>
      </c>
      <c r="R43" s="240"/>
      <c r="S43" s="233"/>
      <c r="T43" s="233"/>
      <c r="U43" s="233"/>
      <c r="V43" s="233"/>
      <c r="W43" s="233"/>
      <c r="X43" s="233"/>
      <c r="Y43" s="233"/>
      <c r="Z43" s="233"/>
      <c r="AA43" s="233"/>
      <c r="AB43" s="234"/>
      <c r="AC43" s="221"/>
      <c r="AD43" s="232"/>
      <c r="AE43" s="242"/>
      <c r="AF43" s="64"/>
      <c r="AG43" s="232"/>
      <c r="AH43" s="233"/>
      <c r="AI43" s="233"/>
      <c r="AJ43" s="233"/>
      <c r="AK43" s="234"/>
      <c r="AL43" s="37"/>
      <c r="AM43" s="232"/>
      <c r="AN43" s="234"/>
      <c r="AO43" s="37"/>
      <c r="AP43" s="37"/>
      <c r="AQ43" s="37"/>
    </row>
    <row r="44" spans="1:43" ht="63.75" hidden="1" customHeight="1">
      <c r="A44" s="232"/>
      <c r="B44" s="233"/>
      <c r="C44" s="233"/>
      <c r="D44" s="234"/>
      <c r="E44" s="232"/>
      <c r="F44" s="233"/>
      <c r="G44" s="233"/>
      <c r="H44" s="233"/>
      <c r="I44" s="233"/>
      <c r="J44" s="233"/>
      <c r="K44" s="233"/>
      <c r="L44" s="233"/>
      <c r="M44" s="233"/>
      <c r="N44" s="233"/>
      <c r="O44" s="59" t="s">
        <v>34</v>
      </c>
      <c r="P44" s="60" t="s">
        <v>35</v>
      </c>
      <c r="Q44" s="61">
        <f>IF(P44="SE INVESTIGAN Y SE RESUELVEN OPORTUNAMENTE",15,IF(P44="NO SE INVESTIGAN Y SE RESUELVEN OPORTUNAMENTE",0,"0"))</f>
        <v>15</v>
      </c>
      <c r="R44" s="240"/>
      <c r="S44" s="233"/>
      <c r="T44" s="233"/>
      <c r="U44" s="233"/>
      <c r="V44" s="233"/>
      <c r="W44" s="233"/>
      <c r="X44" s="233"/>
      <c r="Y44" s="233"/>
      <c r="Z44" s="233"/>
      <c r="AA44" s="233"/>
      <c r="AB44" s="234"/>
      <c r="AC44" s="221"/>
      <c r="AD44" s="232"/>
      <c r="AE44" s="133"/>
      <c r="AF44" s="58"/>
      <c r="AG44" s="232"/>
      <c r="AH44" s="233"/>
      <c r="AI44" s="233"/>
      <c r="AJ44" s="233"/>
      <c r="AK44" s="234"/>
      <c r="AL44" s="37"/>
      <c r="AM44" s="232"/>
      <c r="AN44" s="234"/>
      <c r="AO44" s="37"/>
      <c r="AP44" s="37"/>
      <c r="AQ44" s="37"/>
    </row>
    <row r="45" spans="1:43" ht="63.75" hidden="1" customHeight="1">
      <c r="A45" s="232"/>
      <c r="B45" s="246"/>
      <c r="C45" s="246"/>
      <c r="D45" s="247"/>
      <c r="E45" s="232"/>
      <c r="F45" s="233"/>
      <c r="G45" s="233"/>
      <c r="H45" s="233"/>
      <c r="I45" s="237"/>
      <c r="J45" s="237"/>
      <c r="K45" s="237"/>
      <c r="L45" s="237"/>
      <c r="M45" s="237"/>
      <c r="N45" s="237"/>
      <c r="O45" s="65" t="s">
        <v>38</v>
      </c>
      <c r="P45" s="66" t="s">
        <v>151</v>
      </c>
      <c r="Q45" s="67">
        <f>IF(P45="COMPLETA",10,IF(P45="INCOMPLETA",5,IF(P45="NO EXISTE",0,"0")))</f>
        <v>10</v>
      </c>
      <c r="R45" s="245"/>
      <c r="S45" s="246"/>
      <c r="T45" s="246"/>
      <c r="U45" s="246"/>
      <c r="V45" s="233"/>
      <c r="W45" s="233"/>
      <c r="X45" s="233"/>
      <c r="Y45" s="233"/>
      <c r="Z45" s="233"/>
      <c r="AA45" s="233"/>
      <c r="AB45" s="234"/>
      <c r="AC45" s="221"/>
      <c r="AD45" s="248"/>
      <c r="AE45" s="247"/>
      <c r="AF45" s="58"/>
      <c r="AG45" s="248"/>
      <c r="AH45" s="246"/>
      <c r="AI45" s="246"/>
      <c r="AJ45" s="246"/>
      <c r="AK45" s="247"/>
      <c r="AL45" s="37"/>
      <c r="AM45" s="248"/>
      <c r="AN45" s="242"/>
      <c r="AO45" s="37"/>
      <c r="AP45" s="37"/>
      <c r="AQ45" s="37"/>
    </row>
    <row r="46" spans="1:43" ht="63.75" hidden="1" customHeight="1">
      <c r="A46" s="232"/>
      <c r="B46" s="116"/>
      <c r="C46" s="119"/>
      <c r="D46" s="155"/>
      <c r="E46" s="232"/>
      <c r="F46" s="233"/>
      <c r="G46" s="233"/>
      <c r="H46" s="233"/>
      <c r="I46" s="119"/>
      <c r="J46" s="116"/>
      <c r="K46" s="116"/>
      <c r="L46" s="68"/>
      <c r="M46" s="68"/>
      <c r="N46" s="116"/>
      <c r="O46" s="55" t="s">
        <v>3</v>
      </c>
      <c r="P46" s="56" t="s">
        <v>4</v>
      </c>
      <c r="Q46" s="57">
        <f>IF(P46="ASIGNADO",15,IF(P46="NO ASIGNADO",0,"0"))</f>
        <v>15</v>
      </c>
      <c r="R46" s="129">
        <f>SUM(Q46:Q52)</f>
        <v>100</v>
      </c>
      <c r="S46" s="134" t="s">
        <v>137</v>
      </c>
      <c r="T46" s="122">
        <f>IF(T49="DÉBIL",0,IF(T49="MODERADO",50,IF(T49="FUERTE",100,"")))</f>
        <v>100</v>
      </c>
      <c r="U46" s="123" t="str">
        <f>IF(AND(R49="FUERTE",S46="FUERTE (SIEMPRE SE EJECUTA)"),"NO","SÍ")</f>
        <v>NO</v>
      </c>
      <c r="V46" s="233"/>
      <c r="W46" s="233"/>
      <c r="X46" s="233"/>
      <c r="Y46" s="233"/>
      <c r="Z46" s="233"/>
      <c r="AA46" s="233"/>
      <c r="AB46" s="234"/>
      <c r="AC46" s="221"/>
      <c r="AD46" s="117"/>
      <c r="AE46" s="130"/>
      <c r="AF46" s="58"/>
      <c r="AG46" s="131"/>
      <c r="AH46" s="121"/>
      <c r="AI46" s="121"/>
      <c r="AJ46" s="121"/>
      <c r="AK46" s="147"/>
      <c r="AL46" s="37"/>
      <c r="AM46" s="69"/>
      <c r="AN46" s="153"/>
      <c r="AO46" s="37"/>
      <c r="AP46" s="37"/>
      <c r="AQ46" s="37"/>
    </row>
    <row r="47" spans="1:43" ht="63.75" hidden="1" customHeight="1">
      <c r="A47" s="232"/>
      <c r="B47" s="233"/>
      <c r="C47" s="233"/>
      <c r="D47" s="234"/>
      <c r="E47" s="232"/>
      <c r="F47" s="233"/>
      <c r="G47" s="233"/>
      <c r="H47" s="233"/>
      <c r="I47" s="233"/>
      <c r="J47" s="233"/>
      <c r="K47" s="233"/>
      <c r="L47" s="99"/>
      <c r="M47" s="99"/>
      <c r="N47" s="233"/>
      <c r="O47" s="59" t="s">
        <v>9</v>
      </c>
      <c r="P47" s="60" t="s">
        <v>150</v>
      </c>
      <c r="Q47" s="61">
        <f>IF(P47="ADECUADO",15,IF(P47="INADECUADO",0,"0"))</f>
        <v>15</v>
      </c>
      <c r="R47" s="240"/>
      <c r="S47" s="233"/>
      <c r="T47" s="233"/>
      <c r="U47" s="233"/>
      <c r="V47" s="233"/>
      <c r="W47" s="233"/>
      <c r="X47" s="233"/>
      <c r="Y47" s="233"/>
      <c r="Z47" s="233"/>
      <c r="AA47" s="233"/>
      <c r="AB47" s="234"/>
      <c r="AC47" s="221"/>
      <c r="AD47" s="232"/>
      <c r="AE47" s="234"/>
      <c r="AF47" s="58"/>
      <c r="AG47" s="232"/>
      <c r="AH47" s="233"/>
      <c r="AI47" s="233"/>
      <c r="AJ47" s="233"/>
      <c r="AK47" s="234"/>
      <c r="AL47" s="37"/>
      <c r="AM47" s="100"/>
      <c r="AN47" s="234"/>
      <c r="AO47" s="37"/>
      <c r="AP47" s="37"/>
      <c r="AQ47" s="37"/>
    </row>
    <row r="48" spans="1:43" ht="63.75" hidden="1" customHeight="1">
      <c r="A48" s="232"/>
      <c r="B48" s="233"/>
      <c r="C48" s="233"/>
      <c r="D48" s="234"/>
      <c r="E48" s="232"/>
      <c r="F48" s="233"/>
      <c r="G48" s="233"/>
      <c r="H48" s="233"/>
      <c r="I48" s="233"/>
      <c r="J48" s="233"/>
      <c r="K48" s="233"/>
      <c r="L48" s="99"/>
      <c r="M48" s="99"/>
      <c r="N48" s="233"/>
      <c r="O48" s="62" t="s">
        <v>16</v>
      </c>
      <c r="P48" s="60" t="s">
        <v>17</v>
      </c>
      <c r="Q48" s="61">
        <f>IF(P48="OPORTUNA",15,IF(P48="INOPORTUNA",0,"0"))</f>
        <v>15</v>
      </c>
      <c r="R48" s="250"/>
      <c r="S48" s="233"/>
      <c r="T48" s="237"/>
      <c r="U48" s="233"/>
      <c r="V48" s="233"/>
      <c r="W48" s="233"/>
      <c r="X48" s="233"/>
      <c r="Y48" s="233"/>
      <c r="Z48" s="233"/>
      <c r="AA48" s="233"/>
      <c r="AB48" s="234"/>
      <c r="AC48" s="221"/>
      <c r="AD48" s="232"/>
      <c r="AE48" s="242"/>
      <c r="AF48" s="58"/>
      <c r="AG48" s="232"/>
      <c r="AH48" s="233"/>
      <c r="AI48" s="233"/>
      <c r="AJ48" s="233"/>
      <c r="AK48" s="234"/>
      <c r="AL48" s="37"/>
      <c r="AM48" s="100"/>
      <c r="AN48" s="234"/>
      <c r="AO48" s="37"/>
      <c r="AP48" s="37"/>
      <c r="AQ48" s="37"/>
    </row>
    <row r="49" spans="1:43" ht="63.75" hidden="1" customHeight="1">
      <c r="A49" s="232"/>
      <c r="B49" s="233"/>
      <c r="C49" s="233"/>
      <c r="D49" s="234"/>
      <c r="E49" s="232"/>
      <c r="F49" s="233"/>
      <c r="G49" s="233"/>
      <c r="H49" s="233"/>
      <c r="I49" s="233"/>
      <c r="J49" s="233"/>
      <c r="K49" s="233"/>
      <c r="L49" s="99"/>
      <c r="M49" s="99"/>
      <c r="N49" s="233"/>
      <c r="O49" s="59" t="s">
        <v>23</v>
      </c>
      <c r="P49" s="60" t="s">
        <v>24</v>
      </c>
      <c r="Q49" s="61">
        <f>IF(P49="PREVENIR",15,IF(P49="DETECTAR",10,IF(P49="NO ES UN CONTROL",0,"0")))</f>
        <v>15</v>
      </c>
      <c r="R49" s="128" t="str">
        <f>IF(R46&lt;86,"DÉBIL",IF(R46&lt;96,"MODERADO",IF(R46&lt;101,"FUERTE","")))</f>
        <v>FUERTE</v>
      </c>
      <c r="S49" s="233"/>
      <c r="T49" s="124" t="str">
        <f>IF(AND(R49="FUERTE",S46="FUERTE (SIEMPRE SE EJECUTA)"),"FUERTE",IF(OR(R49="DÉBIL",S46="DÉBIL (NO SE EJECUTA)"),"DÉBIL",IF(OR(R49="MODERADO",S46="MODERADO (ALGUNAS VECES)"),"MODERADO")))</f>
        <v>FUERTE</v>
      </c>
      <c r="U49" s="233"/>
      <c r="V49" s="233"/>
      <c r="W49" s="233"/>
      <c r="X49" s="233"/>
      <c r="Y49" s="233"/>
      <c r="Z49" s="233"/>
      <c r="AA49" s="233"/>
      <c r="AB49" s="234"/>
      <c r="AC49" s="221"/>
      <c r="AD49" s="232"/>
      <c r="AE49" s="132" t="s">
        <v>148</v>
      </c>
      <c r="AF49" s="64"/>
      <c r="AG49" s="232"/>
      <c r="AH49" s="233"/>
      <c r="AI49" s="233"/>
      <c r="AJ49" s="233"/>
      <c r="AK49" s="234"/>
      <c r="AL49" s="37"/>
      <c r="AM49" s="100"/>
      <c r="AN49" s="234"/>
      <c r="AO49" s="37"/>
      <c r="AP49" s="37"/>
      <c r="AQ49" s="37"/>
    </row>
    <row r="50" spans="1:43" ht="63.75" hidden="1" customHeight="1">
      <c r="A50" s="232"/>
      <c r="B50" s="233"/>
      <c r="C50" s="233"/>
      <c r="D50" s="234"/>
      <c r="E50" s="232"/>
      <c r="F50" s="233"/>
      <c r="G50" s="233"/>
      <c r="H50" s="233"/>
      <c r="I50" s="233"/>
      <c r="J50" s="233"/>
      <c r="K50" s="233"/>
      <c r="L50" s="99"/>
      <c r="M50" s="99"/>
      <c r="N50" s="233"/>
      <c r="O50" s="59" t="s">
        <v>29</v>
      </c>
      <c r="P50" s="60" t="s">
        <v>30</v>
      </c>
      <c r="Q50" s="61">
        <f>IF(P50="CONFIABLE",15,IF(P50="NO CONFIABLE",0,"0"))</f>
        <v>15</v>
      </c>
      <c r="R50" s="240"/>
      <c r="S50" s="233"/>
      <c r="T50" s="233"/>
      <c r="U50" s="233"/>
      <c r="V50" s="233"/>
      <c r="W50" s="233"/>
      <c r="X50" s="233"/>
      <c r="Y50" s="233"/>
      <c r="Z50" s="233"/>
      <c r="AA50" s="233"/>
      <c r="AB50" s="234"/>
      <c r="AC50" s="221"/>
      <c r="AD50" s="232"/>
      <c r="AE50" s="242"/>
      <c r="AF50" s="64"/>
      <c r="AG50" s="232"/>
      <c r="AH50" s="233"/>
      <c r="AI50" s="233"/>
      <c r="AJ50" s="233"/>
      <c r="AK50" s="234"/>
      <c r="AL50" s="37"/>
      <c r="AM50" s="100"/>
      <c r="AN50" s="234"/>
      <c r="AO50" s="37"/>
      <c r="AP50" s="37"/>
      <c r="AQ50" s="37"/>
    </row>
    <row r="51" spans="1:43" ht="63.75" hidden="1" customHeight="1">
      <c r="A51" s="232"/>
      <c r="B51" s="233"/>
      <c r="C51" s="233"/>
      <c r="D51" s="234"/>
      <c r="E51" s="232"/>
      <c r="F51" s="233"/>
      <c r="G51" s="233"/>
      <c r="H51" s="233"/>
      <c r="I51" s="233"/>
      <c r="J51" s="233"/>
      <c r="K51" s="233"/>
      <c r="L51" s="99"/>
      <c r="M51" s="99"/>
      <c r="N51" s="233"/>
      <c r="O51" s="59" t="s">
        <v>34</v>
      </c>
      <c r="P51" s="60" t="s">
        <v>35</v>
      </c>
      <c r="Q51" s="61">
        <f>IF(P51="SE INVESTIGAN Y SE RESUELVEN OPORTUNAMENTE",15,IF(P51="NO SE INVESTIGAN Y SE RESUELVEN OPORTUNAMENTE",0,"0"))</f>
        <v>15</v>
      </c>
      <c r="R51" s="240"/>
      <c r="S51" s="233"/>
      <c r="T51" s="233"/>
      <c r="U51" s="233"/>
      <c r="V51" s="233"/>
      <c r="W51" s="233"/>
      <c r="X51" s="233"/>
      <c r="Y51" s="233"/>
      <c r="Z51" s="233"/>
      <c r="AA51" s="233"/>
      <c r="AB51" s="234"/>
      <c r="AC51" s="221"/>
      <c r="AD51" s="232"/>
      <c r="AE51" s="133"/>
      <c r="AF51" s="58"/>
      <c r="AG51" s="232"/>
      <c r="AH51" s="233"/>
      <c r="AI51" s="233"/>
      <c r="AJ51" s="233"/>
      <c r="AK51" s="234"/>
      <c r="AL51" s="37"/>
      <c r="AM51" s="100"/>
      <c r="AN51" s="234"/>
      <c r="AO51" s="37"/>
      <c r="AP51" s="37"/>
      <c r="AQ51" s="37"/>
    </row>
    <row r="52" spans="1:43" ht="63.75" hidden="1" customHeight="1">
      <c r="A52" s="232"/>
      <c r="B52" s="246"/>
      <c r="C52" s="246"/>
      <c r="D52" s="247"/>
      <c r="E52" s="232"/>
      <c r="F52" s="233"/>
      <c r="G52" s="233"/>
      <c r="H52" s="233"/>
      <c r="I52" s="237"/>
      <c r="J52" s="237"/>
      <c r="K52" s="237"/>
      <c r="L52" s="70"/>
      <c r="M52" s="70"/>
      <c r="N52" s="237"/>
      <c r="O52" s="65" t="s">
        <v>38</v>
      </c>
      <c r="P52" s="66" t="s">
        <v>39</v>
      </c>
      <c r="Q52" s="67">
        <f>IF(P52="COMPLETA",10,IF(P52="INCOMPLETA",5,IF(P52="NO EXISTE",0,"0")))</f>
        <v>10</v>
      </c>
      <c r="R52" s="245"/>
      <c r="S52" s="246"/>
      <c r="T52" s="246"/>
      <c r="U52" s="246"/>
      <c r="V52" s="233"/>
      <c r="W52" s="233"/>
      <c r="X52" s="233"/>
      <c r="Y52" s="233"/>
      <c r="Z52" s="233"/>
      <c r="AA52" s="233"/>
      <c r="AB52" s="234"/>
      <c r="AC52" s="221"/>
      <c r="AD52" s="248"/>
      <c r="AE52" s="247"/>
      <c r="AF52" s="58"/>
      <c r="AG52" s="248"/>
      <c r="AH52" s="246"/>
      <c r="AI52" s="246"/>
      <c r="AJ52" s="246"/>
      <c r="AK52" s="247"/>
      <c r="AL52" s="37"/>
      <c r="AM52" s="71"/>
      <c r="AN52" s="242"/>
      <c r="AO52" s="37"/>
      <c r="AP52" s="37"/>
      <c r="AQ52" s="37"/>
    </row>
    <row r="53" spans="1:43" ht="63.75" hidden="1" customHeight="1">
      <c r="A53" s="232"/>
      <c r="B53" s="116"/>
      <c r="C53" s="119"/>
      <c r="D53" s="155"/>
      <c r="E53" s="232"/>
      <c r="F53" s="233"/>
      <c r="G53" s="233"/>
      <c r="H53" s="233"/>
      <c r="I53" s="119"/>
      <c r="J53" s="116"/>
      <c r="K53" s="116"/>
      <c r="L53" s="116"/>
      <c r="M53" s="116"/>
      <c r="N53" s="116"/>
      <c r="O53" s="55" t="s">
        <v>3</v>
      </c>
      <c r="P53" s="56" t="s">
        <v>4</v>
      </c>
      <c r="Q53" s="57">
        <f>IF(P53="ASIGNADO",15,IF(P53="NO ASIGNADO",0,"0"))</f>
        <v>15</v>
      </c>
      <c r="R53" s="129">
        <f>SUM(Q53:Q59)</f>
        <v>100</v>
      </c>
      <c r="S53" s="134" t="s">
        <v>137</v>
      </c>
      <c r="T53" s="122">
        <f>IF(T56="DÉBIL",0,IF(T56="MODERADO",50,IF(T56="FUERTE",100,"")))</f>
        <v>100</v>
      </c>
      <c r="U53" s="123" t="str">
        <f>IF(AND(R56="FUERTE",S53="FUERTE (SIEMPRE SE EJECUTA)"),"NO","SÍ")</f>
        <v>NO</v>
      </c>
      <c r="V53" s="233"/>
      <c r="W53" s="233"/>
      <c r="X53" s="233"/>
      <c r="Y53" s="233"/>
      <c r="Z53" s="233"/>
      <c r="AA53" s="233"/>
      <c r="AB53" s="234"/>
      <c r="AC53" s="221"/>
      <c r="AD53" s="117"/>
      <c r="AE53" s="130"/>
      <c r="AF53" s="58"/>
      <c r="AG53" s="131"/>
      <c r="AH53" s="121"/>
      <c r="AI53" s="121"/>
      <c r="AJ53" s="121"/>
      <c r="AK53" s="147"/>
      <c r="AL53" s="37"/>
      <c r="AM53" s="152"/>
      <c r="AN53" s="153"/>
    </row>
    <row r="54" spans="1:43" ht="63.75" hidden="1" customHeight="1">
      <c r="A54" s="232"/>
      <c r="B54" s="233"/>
      <c r="C54" s="233"/>
      <c r="D54" s="234"/>
      <c r="E54" s="232"/>
      <c r="F54" s="233"/>
      <c r="G54" s="233"/>
      <c r="H54" s="233"/>
      <c r="I54" s="233"/>
      <c r="J54" s="233"/>
      <c r="K54" s="233"/>
      <c r="L54" s="233"/>
      <c r="M54" s="233"/>
      <c r="N54" s="233"/>
      <c r="O54" s="59" t="s">
        <v>9</v>
      </c>
      <c r="P54" s="60" t="s">
        <v>10</v>
      </c>
      <c r="Q54" s="61">
        <f>IF(P54="ADECUADO",15,IF(P54="INADECUADO",0,"0"))</f>
        <v>15</v>
      </c>
      <c r="R54" s="240"/>
      <c r="S54" s="233"/>
      <c r="T54" s="233"/>
      <c r="U54" s="233"/>
      <c r="V54" s="233"/>
      <c r="W54" s="233"/>
      <c r="X54" s="233"/>
      <c r="Y54" s="233"/>
      <c r="Z54" s="233"/>
      <c r="AA54" s="233"/>
      <c r="AB54" s="234"/>
      <c r="AC54" s="221"/>
      <c r="AD54" s="232"/>
      <c r="AE54" s="234"/>
      <c r="AF54" s="58"/>
      <c r="AG54" s="232"/>
      <c r="AH54" s="233"/>
      <c r="AI54" s="233"/>
      <c r="AJ54" s="233"/>
      <c r="AK54" s="234"/>
      <c r="AL54" s="37"/>
      <c r="AM54" s="232"/>
      <c r="AN54" s="234"/>
    </row>
    <row r="55" spans="1:43" ht="63.75" hidden="1" customHeight="1">
      <c r="A55" s="232"/>
      <c r="B55" s="233"/>
      <c r="C55" s="233"/>
      <c r="D55" s="234"/>
      <c r="E55" s="232"/>
      <c r="F55" s="233"/>
      <c r="G55" s="233"/>
      <c r="H55" s="233"/>
      <c r="I55" s="233"/>
      <c r="J55" s="233"/>
      <c r="K55" s="233"/>
      <c r="L55" s="233"/>
      <c r="M55" s="233"/>
      <c r="N55" s="233"/>
      <c r="O55" s="62" t="s">
        <v>16</v>
      </c>
      <c r="P55" s="60" t="s">
        <v>17</v>
      </c>
      <c r="Q55" s="61">
        <f>IF(P55="OPORTUNA",15,IF(P55="INOPORTUNA",0,"0"))</f>
        <v>15</v>
      </c>
      <c r="R55" s="250"/>
      <c r="S55" s="233"/>
      <c r="T55" s="237"/>
      <c r="U55" s="233"/>
      <c r="V55" s="233"/>
      <c r="W55" s="233"/>
      <c r="X55" s="233"/>
      <c r="Y55" s="233"/>
      <c r="Z55" s="233"/>
      <c r="AA55" s="233"/>
      <c r="AB55" s="234"/>
      <c r="AC55" s="221"/>
      <c r="AD55" s="232"/>
      <c r="AE55" s="242"/>
      <c r="AF55" s="58"/>
      <c r="AG55" s="232"/>
      <c r="AH55" s="233"/>
      <c r="AI55" s="233"/>
      <c r="AJ55" s="233"/>
      <c r="AK55" s="234"/>
      <c r="AL55" s="37"/>
      <c r="AM55" s="232"/>
      <c r="AN55" s="234"/>
    </row>
    <row r="56" spans="1:43" ht="63.75" hidden="1" customHeight="1">
      <c r="A56" s="232"/>
      <c r="B56" s="233"/>
      <c r="C56" s="233"/>
      <c r="D56" s="234"/>
      <c r="E56" s="232"/>
      <c r="F56" s="233"/>
      <c r="G56" s="233"/>
      <c r="H56" s="233"/>
      <c r="I56" s="233"/>
      <c r="J56" s="233"/>
      <c r="K56" s="233"/>
      <c r="L56" s="233"/>
      <c r="M56" s="233"/>
      <c r="N56" s="233"/>
      <c r="O56" s="59" t="s">
        <v>23</v>
      </c>
      <c r="P56" s="60" t="s">
        <v>24</v>
      </c>
      <c r="Q56" s="61">
        <f>IF(P56="PREVENIR",15,IF(P56="DETECTAR",10,IF(P56="NO ES UN CONTROL",0,"0")))</f>
        <v>15</v>
      </c>
      <c r="R56" s="128" t="str">
        <f>IF(R53&lt;86,"DÉBIL",IF(R53&lt;96,"MODERADO",IF(R53&lt;101,"FUERTE","")))</f>
        <v>FUERTE</v>
      </c>
      <c r="S56" s="233"/>
      <c r="T56" s="124" t="str">
        <f>IF(AND(R56="FUERTE",S53="FUERTE (SIEMPRE SE EJECUTA)"),"FUERTE",IF(OR(R56="DÉBIL",S53="DÉBIL (NO SE EJECUTA)"),"DÉBIL",IF(OR(R56="MODERADO",S53="MODERADO (ALGUNAS VECES)"),"MODERADO")))</f>
        <v>FUERTE</v>
      </c>
      <c r="U56" s="233"/>
      <c r="V56" s="233"/>
      <c r="W56" s="233"/>
      <c r="X56" s="233"/>
      <c r="Y56" s="233"/>
      <c r="Z56" s="233"/>
      <c r="AA56" s="233"/>
      <c r="AB56" s="234"/>
      <c r="AC56" s="221"/>
      <c r="AD56" s="232"/>
      <c r="AE56" s="132" t="s">
        <v>148</v>
      </c>
      <c r="AF56" s="64"/>
      <c r="AG56" s="232"/>
      <c r="AH56" s="233"/>
      <c r="AI56" s="233"/>
      <c r="AJ56" s="233"/>
      <c r="AK56" s="234"/>
      <c r="AL56" s="37"/>
      <c r="AM56" s="232"/>
      <c r="AN56" s="234"/>
    </row>
    <row r="57" spans="1:43" ht="63.75" hidden="1" customHeight="1">
      <c r="A57" s="232"/>
      <c r="B57" s="233"/>
      <c r="C57" s="233"/>
      <c r="D57" s="234"/>
      <c r="E57" s="232"/>
      <c r="F57" s="233"/>
      <c r="G57" s="233"/>
      <c r="H57" s="233"/>
      <c r="I57" s="233"/>
      <c r="J57" s="233"/>
      <c r="K57" s="233"/>
      <c r="L57" s="233"/>
      <c r="M57" s="233"/>
      <c r="N57" s="233"/>
      <c r="O57" s="59" t="s">
        <v>29</v>
      </c>
      <c r="P57" s="60" t="s">
        <v>30</v>
      </c>
      <c r="Q57" s="61">
        <f>IF(P57="CONFIABLE",15,IF(P57="NO CONFIABLE",0,"0"))</f>
        <v>15</v>
      </c>
      <c r="R57" s="240"/>
      <c r="S57" s="233"/>
      <c r="T57" s="233"/>
      <c r="U57" s="233"/>
      <c r="V57" s="233"/>
      <c r="W57" s="233"/>
      <c r="X57" s="233"/>
      <c r="Y57" s="233"/>
      <c r="Z57" s="233"/>
      <c r="AA57" s="233"/>
      <c r="AB57" s="234"/>
      <c r="AC57" s="221"/>
      <c r="AD57" s="232"/>
      <c r="AE57" s="242"/>
      <c r="AF57" s="64"/>
      <c r="AG57" s="232"/>
      <c r="AH57" s="233"/>
      <c r="AI57" s="233"/>
      <c r="AJ57" s="233"/>
      <c r="AK57" s="234"/>
      <c r="AL57" s="37"/>
      <c r="AM57" s="232"/>
      <c r="AN57" s="234"/>
    </row>
    <row r="58" spans="1:43" ht="63.75" hidden="1" customHeight="1">
      <c r="A58" s="232"/>
      <c r="B58" s="233"/>
      <c r="C58" s="233"/>
      <c r="D58" s="234"/>
      <c r="E58" s="232"/>
      <c r="F58" s="233"/>
      <c r="G58" s="233"/>
      <c r="H58" s="233"/>
      <c r="I58" s="233"/>
      <c r="J58" s="233"/>
      <c r="K58" s="233"/>
      <c r="L58" s="233"/>
      <c r="M58" s="233"/>
      <c r="N58" s="233"/>
      <c r="O58" s="59" t="s">
        <v>34</v>
      </c>
      <c r="P58" s="60" t="s">
        <v>35</v>
      </c>
      <c r="Q58" s="61">
        <f>IF(P58="SE INVESTIGAN Y SE RESUELVEN OPORTUNAMENTE",15,IF(P58="NO SE INVESTIGAN Y SE RESUELVEN OPORTUNAMENTE",0,"0"))</f>
        <v>15</v>
      </c>
      <c r="R58" s="240"/>
      <c r="S58" s="233"/>
      <c r="T58" s="233"/>
      <c r="U58" s="233"/>
      <c r="V58" s="233"/>
      <c r="W58" s="233"/>
      <c r="X58" s="233"/>
      <c r="Y58" s="233"/>
      <c r="Z58" s="233"/>
      <c r="AA58" s="233"/>
      <c r="AB58" s="234"/>
      <c r="AC58" s="221"/>
      <c r="AD58" s="232"/>
      <c r="AE58" s="133"/>
      <c r="AF58" s="58"/>
      <c r="AG58" s="232"/>
      <c r="AH58" s="233"/>
      <c r="AI58" s="233"/>
      <c r="AJ58" s="233"/>
      <c r="AK58" s="234"/>
      <c r="AL58" s="37"/>
      <c r="AM58" s="232"/>
      <c r="AN58" s="234"/>
    </row>
    <row r="59" spans="1:43" ht="63.75" hidden="1" customHeight="1">
      <c r="A59" s="248"/>
      <c r="B59" s="246"/>
      <c r="C59" s="246"/>
      <c r="D59" s="247"/>
      <c r="E59" s="248"/>
      <c r="F59" s="246"/>
      <c r="G59" s="246"/>
      <c r="H59" s="246"/>
      <c r="I59" s="237"/>
      <c r="J59" s="237"/>
      <c r="K59" s="237"/>
      <c r="L59" s="237"/>
      <c r="M59" s="237"/>
      <c r="N59" s="237"/>
      <c r="O59" s="65" t="s">
        <v>38</v>
      </c>
      <c r="P59" s="66" t="s">
        <v>39</v>
      </c>
      <c r="Q59" s="67">
        <f>IF(P59="COMPLETA",10,IF(P59="INCOMPLETA",5,IF(P59="NO EXISTE",0,"0")))</f>
        <v>10</v>
      </c>
      <c r="R59" s="245"/>
      <c r="S59" s="246"/>
      <c r="T59" s="246"/>
      <c r="U59" s="246"/>
      <c r="V59" s="246"/>
      <c r="W59" s="246"/>
      <c r="X59" s="246"/>
      <c r="Y59" s="246"/>
      <c r="Z59" s="246"/>
      <c r="AA59" s="246"/>
      <c r="AB59" s="247"/>
      <c r="AC59" s="223"/>
      <c r="AD59" s="248"/>
      <c r="AE59" s="247"/>
      <c r="AF59" s="58"/>
      <c r="AG59" s="248"/>
      <c r="AH59" s="246"/>
      <c r="AI59" s="246"/>
      <c r="AJ59" s="246"/>
      <c r="AK59" s="247"/>
      <c r="AL59" s="37"/>
      <c r="AM59" s="248"/>
      <c r="AN59" s="242"/>
    </row>
    <row r="60" spans="1:43" ht="15.75" customHeight="1"/>
    <row r="61" spans="1:43" ht="15.75" customHeight="1"/>
    <row r="62" spans="1:43" ht="15.75" customHeight="1">
      <c r="AN62" s="79" t="s">
        <v>152</v>
      </c>
    </row>
    <row r="63" spans="1:43" ht="15.75" customHeight="1"/>
    <row r="64" spans="1:4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214">
    <mergeCell ref="I46:I52"/>
    <mergeCell ref="J46:J52"/>
    <mergeCell ref="N39:N45"/>
    <mergeCell ref="N46:N52"/>
    <mergeCell ref="B53:B59"/>
    <mergeCell ref="C53:C59"/>
    <mergeCell ref="D53:D59"/>
    <mergeCell ref="I53:I59"/>
    <mergeCell ref="J53:J59"/>
    <mergeCell ref="K53:K59"/>
    <mergeCell ref="L53:L59"/>
    <mergeCell ref="M53:M59"/>
    <mergeCell ref="N53:N59"/>
    <mergeCell ref="E18:E59"/>
    <mergeCell ref="F18:F59"/>
    <mergeCell ref="K39:K45"/>
    <mergeCell ref="L39:L45"/>
    <mergeCell ref="M39:M45"/>
    <mergeCell ref="B46:B52"/>
    <mergeCell ref="K46:K52"/>
    <mergeCell ref="I32:I38"/>
    <mergeCell ref="J32:J38"/>
    <mergeCell ref="K32:K38"/>
    <mergeCell ref="L32:L38"/>
    <mergeCell ref="A1:B4"/>
    <mergeCell ref="C1:AJ2"/>
    <mergeCell ref="AK1:AM1"/>
    <mergeCell ref="AK2:AM2"/>
    <mergeCell ref="C3:AJ4"/>
    <mergeCell ref="AK3:AM3"/>
    <mergeCell ref="AK4:AM4"/>
    <mergeCell ref="A6:B6"/>
    <mergeCell ref="A8:B8"/>
    <mergeCell ref="C8:H8"/>
    <mergeCell ref="A10:B10"/>
    <mergeCell ref="C10:J10"/>
    <mergeCell ref="A11:B11"/>
    <mergeCell ref="C11:J11"/>
    <mergeCell ref="M16:M17"/>
    <mergeCell ref="N16:N17"/>
    <mergeCell ref="W18:W19"/>
    <mergeCell ref="AG18:AG24"/>
    <mergeCell ref="AH18:AH24"/>
    <mergeCell ref="A14:D14"/>
    <mergeCell ref="E14:AE14"/>
    <mergeCell ref="AG14:AK16"/>
    <mergeCell ref="J18:J24"/>
    <mergeCell ref="K18:K24"/>
    <mergeCell ref="L18:L24"/>
    <mergeCell ref="M18:M24"/>
    <mergeCell ref="N18:N24"/>
    <mergeCell ref="AE23:AE24"/>
    <mergeCell ref="AK18:AK24"/>
    <mergeCell ref="I15:W15"/>
    <mergeCell ref="Z15:AE15"/>
    <mergeCell ref="Q16:Q17"/>
    <mergeCell ref="R16:R17"/>
    <mergeCell ref="S16:S17"/>
    <mergeCell ref="AN46:AN52"/>
    <mergeCell ref="AE25:AE27"/>
    <mergeCell ref="AG25:AG31"/>
    <mergeCell ref="AH25:AH31"/>
    <mergeCell ref="U39:U45"/>
    <mergeCell ref="AD18:AD24"/>
    <mergeCell ref="AD46:AD52"/>
    <mergeCell ref="AI18:AI24"/>
    <mergeCell ref="AJ18:AJ24"/>
    <mergeCell ref="AI32:AI38"/>
    <mergeCell ref="AE42:AE43"/>
    <mergeCell ref="AE44:AE45"/>
    <mergeCell ref="AH32:AH38"/>
    <mergeCell ref="AE39:AE41"/>
    <mergeCell ref="AG39:AG45"/>
    <mergeCell ref="AH39:AH45"/>
    <mergeCell ref="AI39:AI45"/>
    <mergeCell ref="AE28:AE29"/>
    <mergeCell ref="AE30:AE31"/>
    <mergeCell ref="AE18:AE20"/>
    <mergeCell ref="AE21:AE22"/>
    <mergeCell ref="AD25:AD31"/>
    <mergeCell ref="AD39:AD45"/>
    <mergeCell ref="AI25:AI31"/>
    <mergeCell ref="AM18:AM24"/>
    <mergeCell ref="AN18:AN24"/>
    <mergeCell ref="AM25:AM31"/>
    <mergeCell ref="AM32:AM38"/>
    <mergeCell ref="AM39:AM45"/>
    <mergeCell ref="AN39:AN45"/>
    <mergeCell ref="AJ25:AJ31"/>
    <mergeCell ref="AK25:AK31"/>
    <mergeCell ref="AN25:AN31"/>
    <mergeCell ref="AJ32:AJ38"/>
    <mergeCell ref="AK32:AK38"/>
    <mergeCell ref="AN32:AN38"/>
    <mergeCell ref="AJ39:AJ45"/>
    <mergeCell ref="AK39:AK45"/>
    <mergeCell ref="AN53:AN59"/>
    <mergeCell ref="S53:S59"/>
    <mergeCell ref="R56:R59"/>
    <mergeCell ref="AD53:AD59"/>
    <mergeCell ref="AE53:AE55"/>
    <mergeCell ref="AG53:AG59"/>
    <mergeCell ref="C46:C52"/>
    <mergeCell ref="D46:D52"/>
    <mergeCell ref="AE46:AE48"/>
    <mergeCell ref="AG46:AG52"/>
    <mergeCell ref="AH46:AH52"/>
    <mergeCell ref="AI46:AI52"/>
    <mergeCell ref="AJ46:AJ52"/>
    <mergeCell ref="AK46:AK52"/>
    <mergeCell ref="AE49:AE50"/>
    <mergeCell ref="AE51:AE52"/>
    <mergeCell ref="X18:X59"/>
    <mergeCell ref="Y18:Y59"/>
    <mergeCell ref="Z18:Z59"/>
    <mergeCell ref="AA18:AA59"/>
    <mergeCell ref="AB18:AB59"/>
    <mergeCell ref="AC18:AC59"/>
    <mergeCell ref="W21:W59"/>
    <mergeCell ref="AE56:AE57"/>
    <mergeCell ref="AH53:AH59"/>
    <mergeCell ref="AI53:AI59"/>
    <mergeCell ref="AJ53:AJ59"/>
    <mergeCell ref="AK53:AK59"/>
    <mergeCell ref="AM53:AM59"/>
    <mergeCell ref="AE58:AE59"/>
    <mergeCell ref="U46:U52"/>
    <mergeCell ref="U53:U59"/>
    <mergeCell ref="T25:T27"/>
    <mergeCell ref="T28:T31"/>
    <mergeCell ref="T49:T52"/>
    <mergeCell ref="T39:T41"/>
    <mergeCell ref="T42:T45"/>
    <mergeCell ref="T46:T48"/>
    <mergeCell ref="AE32:AE34"/>
    <mergeCell ref="AG32:AG38"/>
    <mergeCell ref="AE35:AE36"/>
    <mergeCell ref="AE37:AE38"/>
    <mergeCell ref="AD32:AD38"/>
    <mergeCell ref="T32:T34"/>
    <mergeCell ref="W16:W17"/>
    <mergeCell ref="X16:X17"/>
    <mergeCell ref="Z16:Z17"/>
    <mergeCell ref="AA16:AA17"/>
    <mergeCell ref="AB16:AB17"/>
    <mergeCell ref="AC16:AC17"/>
    <mergeCell ref="S25:S31"/>
    <mergeCell ref="T53:T55"/>
    <mergeCell ref="T56:T59"/>
    <mergeCell ref="U32:U38"/>
    <mergeCell ref="T35:T38"/>
    <mergeCell ref="AM14:AN16"/>
    <mergeCell ref="A15:A17"/>
    <mergeCell ref="B15:B17"/>
    <mergeCell ref="C15:C17"/>
    <mergeCell ref="AD16:AE16"/>
    <mergeCell ref="G18:G59"/>
    <mergeCell ref="H18:H59"/>
    <mergeCell ref="B25:B31"/>
    <mergeCell ref="C25:C31"/>
    <mergeCell ref="B18:B24"/>
    <mergeCell ref="B32:B38"/>
    <mergeCell ref="C32:C38"/>
    <mergeCell ref="D32:D38"/>
    <mergeCell ref="B39:B45"/>
    <mergeCell ref="C39:C45"/>
    <mergeCell ref="D15:D17"/>
    <mergeCell ref="E15:H15"/>
    <mergeCell ref="E16:H16"/>
    <mergeCell ref="A18:A59"/>
    <mergeCell ref="C18:C24"/>
    <mergeCell ref="D18:D24"/>
    <mergeCell ref="T16:T17"/>
    <mergeCell ref="U16:U17"/>
    <mergeCell ref="V16:V17"/>
    <mergeCell ref="D25:D31"/>
    <mergeCell ref="D39:D45"/>
    <mergeCell ref="K16:K17"/>
    <mergeCell ref="M32:M38"/>
    <mergeCell ref="N32:N38"/>
    <mergeCell ref="I39:I45"/>
    <mergeCell ref="J39:J45"/>
    <mergeCell ref="I18:I24"/>
    <mergeCell ref="I25:I31"/>
    <mergeCell ref="J25:J31"/>
    <mergeCell ref="K25:K31"/>
    <mergeCell ref="L25:L31"/>
    <mergeCell ref="M25:M31"/>
    <mergeCell ref="N25:N31"/>
    <mergeCell ref="L16:L17"/>
    <mergeCell ref="I16:I17"/>
    <mergeCell ref="J16:J17"/>
    <mergeCell ref="O16:O17"/>
    <mergeCell ref="P16:P17"/>
    <mergeCell ref="R18:R20"/>
    <mergeCell ref="V18:V59"/>
    <mergeCell ref="R21:R24"/>
    <mergeCell ref="R25:R27"/>
    <mergeCell ref="R28:R31"/>
    <mergeCell ref="R35:R38"/>
    <mergeCell ref="R32:R34"/>
    <mergeCell ref="S32:S38"/>
    <mergeCell ref="R39:R41"/>
    <mergeCell ref="S39:S45"/>
    <mergeCell ref="R42:R45"/>
    <mergeCell ref="U18:U24"/>
    <mergeCell ref="U25:U31"/>
    <mergeCell ref="R46:R48"/>
    <mergeCell ref="S46:S52"/>
    <mergeCell ref="R49:R52"/>
    <mergeCell ref="T18:T20"/>
    <mergeCell ref="T21:T24"/>
    <mergeCell ref="S18:S24"/>
    <mergeCell ref="R53:R55"/>
  </mergeCells>
  <conditionalFormatting sqref="H18">
    <cfRule type="containsText" dxfId="11" priority="1" operator="containsText" text="EXTREMO">
      <formula>NOT(ISERROR(SEARCH(("EXTREMO"),(H18))))</formula>
    </cfRule>
    <cfRule type="containsText" dxfId="10" priority="2" operator="containsText" text="ALTO">
      <formula>NOT(ISERROR(SEARCH(("ALTO"),(H18))))</formula>
    </cfRule>
    <cfRule type="containsText" dxfId="9" priority="3" operator="containsText" text="MODERADO">
      <formula>NOT(ISERROR(SEARCH(("MODERADO"),(H18))))</formula>
    </cfRule>
  </conditionalFormatting>
  <conditionalFormatting sqref="Z18">
    <cfRule type="containsText" dxfId="8" priority="4" operator="containsText" text="EXTREMO">
      <formula>NOT(ISERROR(SEARCH(("EXTREMO"),(Z18))))</formula>
    </cfRule>
    <cfRule type="containsText" dxfId="7" priority="5" operator="containsText" text="ALTO">
      <formula>NOT(ISERROR(SEARCH(("ALTO"),(Z18))))</formula>
    </cfRule>
    <cfRule type="containsText" dxfId="6" priority="6" operator="containsText" text="MODERADO">
      <formula>NOT(ISERROR(SEARCH(("MODERADO"),(Z18))))</formula>
    </cfRule>
  </conditionalFormatting>
  <pageMargins left="0.70866141732283472" right="0.70866141732283472" top="0.74803149606299213" bottom="0.74803149606299213" header="0" footer="0"/>
  <pageSetup scale="14" orientation="landscape"/>
  <ignoredErrors>
    <ignoredError sqref="AN2:AN4" numberStoredAsText="1"/>
  </ignoredErrors>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200-000000000000}">
          <x14:formula1>
            <xm:f>Datos!$J$2:$K$2</xm:f>
          </x14:formula1>
          <xm:sqref>P18 P25 P32 P39 P46 P53</xm:sqref>
        </x14:dataValidation>
        <x14:dataValidation type="list" allowBlank="1" showErrorMessage="1" xr:uid="{00000000-0002-0000-0200-000001000000}">
          <x14:formula1>
            <xm:f>Datos!$B$3:$B$5</xm:f>
          </x14:formula1>
          <xm:sqref>F18</xm:sqref>
        </x14:dataValidation>
        <x14:dataValidation type="list" allowBlank="1" showErrorMessage="1" xr:uid="{00000000-0002-0000-0200-000002000000}">
          <x14:formula1>
            <xm:f>Datos!$A$11:$A$13</xm:f>
          </x14:formula1>
          <xm:sqref>AA18</xm:sqref>
        </x14:dataValidation>
        <x14:dataValidation type="list" allowBlank="1" showErrorMessage="1" xr:uid="{00000000-0002-0000-0200-000003000000}">
          <x14:formula1>
            <xm:f>Datos!$J$4:$K$4</xm:f>
          </x14:formula1>
          <xm:sqref>P20 P27 P34 P41 P48 P55</xm:sqref>
        </x14:dataValidation>
        <x14:dataValidation type="list" allowBlank="1" showErrorMessage="1" xr:uid="{00000000-0002-0000-0200-000004000000}">
          <x14:formula1>
            <xm:f>Datos!$J$5:$L$5</xm:f>
          </x14:formula1>
          <xm:sqref>P21 P28 P35 P42 P49 P56</xm:sqref>
        </x14:dataValidation>
        <x14:dataValidation type="list" allowBlank="1" showErrorMessage="1" xr:uid="{00000000-0002-0000-0200-000005000000}">
          <x14:formula1>
            <xm:f>Datos!$A$3:$A$7</xm:f>
          </x14:formula1>
          <xm:sqref>E18</xm:sqref>
        </x14:dataValidation>
        <x14:dataValidation type="list" allowBlank="1" showErrorMessage="1" xr:uid="{00000000-0002-0000-0200-000006000000}">
          <x14:formula1>
            <xm:f>Datos!$J$3:$K$3</xm:f>
          </x14:formula1>
          <xm:sqref>P19 P26 P33 P40 P47 P54</xm:sqref>
        </x14:dataValidation>
        <x14:dataValidation type="list" allowBlank="1" showErrorMessage="1" xr:uid="{00000000-0002-0000-0200-000007000000}">
          <x14:formula1>
            <xm:f>Datos!$J$7:$K$7</xm:f>
          </x14:formula1>
          <xm:sqref>P23 P30 P37 P44 P51 P58</xm:sqref>
        </x14:dataValidation>
        <x14:dataValidation type="list" allowBlank="1" showErrorMessage="1" xr:uid="{00000000-0002-0000-0200-000008000000}">
          <x14:formula1>
            <xm:f>Datos!$A$17:$A$18</xm:f>
          </x14:formula1>
          <xm:sqref>AC18</xm:sqref>
        </x14:dataValidation>
        <x14:dataValidation type="list" allowBlank="1" showErrorMessage="1" xr:uid="{00000000-0002-0000-0200-000009000000}">
          <x14:formula1>
            <xm:f>Datos!$I$19:$I$20</xm:f>
          </x14:formula1>
          <xm:sqref>W18</xm:sqref>
        </x14:dataValidation>
        <x14:dataValidation type="list" allowBlank="1" showErrorMessage="1" xr:uid="{00000000-0002-0000-0200-00000A000000}">
          <x14:formula1>
            <xm:f>Datos!$I$14:$I$16</xm:f>
          </x14:formula1>
          <xm:sqref>S18 S25 S32 S39 S46 S53</xm:sqref>
        </x14:dataValidation>
        <x14:dataValidation type="list" allowBlank="1" showErrorMessage="1" xr:uid="{00000000-0002-0000-0200-00000B000000}">
          <x14:formula1>
            <xm:f>Datos!$J$8:$L$8</xm:f>
          </x14:formula1>
          <xm:sqref>P24 P31 P38 P45 P52 P59</xm:sqref>
        </x14:dataValidation>
        <x14:dataValidation type="list" allowBlank="1" showErrorMessage="1" xr:uid="{00000000-0002-0000-0200-00000C000000}">
          <x14:formula1>
            <xm:f>Datos!$J$6:$K$6</xm:f>
          </x14:formula1>
          <xm:sqref>P22 P29 P36 P43 P50 P57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heetViews>
  <sheetFormatPr defaultColWidth="14.42578125" defaultRowHeight="15" customHeight="1"/>
  <cols>
    <col min="1" max="1" width="4.85546875" customWidth="1"/>
    <col min="2" max="2" width="77.42578125" customWidth="1"/>
    <col min="3" max="4" width="30.7109375" customWidth="1"/>
    <col min="5" max="26" width="11.42578125" customWidth="1"/>
  </cols>
  <sheetData>
    <row r="1" spans="1:4" ht="15" customHeight="1">
      <c r="A1" s="201" t="s">
        <v>153</v>
      </c>
      <c r="B1" s="226"/>
      <c r="C1" s="226"/>
      <c r="D1" s="227"/>
    </row>
    <row r="2" spans="1:4" ht="14.45">
      <c r="A2" s="202" t="s">
        <v>154</v>
      </c>
      <c r="B2" s="72" t="s">
        <v>155</v>
      </c>
      <c r="C2" s="201" t="s">
        <v>156</v>
      </c>
      <c r="D2" s="227"/>
    </row>
    <row r="3" spans="1:4" ht="14.45">
      <c r="A3" s="251"/>
      <c r="B3" s="101" t="s">
        <v>157</v>
      </c>
      <c r="C3" s="102" t="s">
        <v>58</v>
      </c>
      <c r="D3" s="102" t="s">
        <v>60</v>
      </c>
    </row>
    <row r="4" spans="1:4" ht="14.45">
      <c r="A4" s="73">
        <v>1</v>
      </c>
      <c r="B4" s="103" t="s">
        <v>158</v>
      </c>
      <c r="C4" s="104" t="s">
        <v>159</v>
      </c>
      <c r="D4" s="104"/>
    </row>
    <row r="5" spans="1:4" ht="14.45">
      <c r="A5" s="73">
        <v>2</v>
      </c>
      <c r="B5" s="103" t="s">
        <v>160</v>
      </c>
      <c r="C5" s="104"/>
      <c r="D5" s="104" t="s">
        <v>159</v>
      </c>
    </row>
    <row r="6" spans="1:4" ht="14.45">
      <c r="A6" s="73">
        <v>3</v>
      </c>
      <c r="B6" s="103" t="s">
        <v>161</v>
      </c>
      <c r="C6" s="104"/>
      <c r="D6" s="104" t="s">
        <v>159</v>
      </c>
    </row>
    <row r="7" spans="1:4" ht="14.45">
      <c r="A7" s="73">
        <v>4</v>
      </c>
      <c r="B7" s="103" t="s">
        <v>162</v>
      </c>
      <c r="C7" s="104"/>
      <c r="D7" s="104" t="s">
        <v>159</v>
      </c>
    </row>
    <row r="8" spans="1:4" ht="14.45">
      <c r="A8" s="73">
        <v>5</v>
      </c>
      <c r="B8" s="103" t="s">
        <v>163</v>
      </c>
      <c r="C8" s="104"/>
      <c r="D8" s="104" t="s">
        <v>159</v>
      </c>
    </row>
    <row r="9" spans="1:4" ht="14.45">
      <c r="A9" s="73">
        <v>6</v>
      </c>
      <c r="B9" s="103" t="s">
        <v>164</v>
      </c>
      <c r="C9" s="104" t="s">
        <v>159</v>
      </c>
      <c r="D9" s="104"/>
    </row>
    <row r="10" spans="1:4" ht="14.45">
      <c r="A10" s="73">
        <v>7</v>
      </c>
      <c r="B10" s="103" t="s">
        <v>165</v>
      </c>
      <c r="C10" s="104" t="s">
        <v>159</v>
      </c>
      <c r="D10" s="104"/>
    </row>
    <row r="11" spans="1:4" ht="14.45">
      <c r="A11" s="73">
        <v>8</v>
      </c>
      <c r="B11" s="103" t="s">
        <v>166</v>
      </c>
      <c r="C11" s="104"/>
      <c r="D11" s="104" t="s">
        <v>159</v>
      </c>
    </row>
    <row r="12" spans="1:4" ht="14.45">
      <c r="A12" s="73">
        <v>9</v>
      </c>
      <c r="B12" s="103" t="s">
        <v>167</v>
      </c>
      <c r="C12" s="104"/>
      <c r="D12" s="104" t="s">
        <v>159</v>
      </c>
    </row>
    <row r="13" spans="1:4" ht="14.45">
      <c r="A13" s="73">
        <v>10</v>
      </c>
      <c r="B13" s="103" t="s">
        <v>168</v>
      </c>
      <c r="C13" s="104" t="s">
        <v>159</v>
      </c>
      <c r="D13" s="104"/>
    </row>
    <row r="14" spans="1:4" ht="14.45">
      <c r="A14" s="73">
        <v>11</v>
      </c>
      <c r="B14" s="103" t="s">
        <v>169</v>
      </c>
      <c r="C14" s="104"/>
      <c r="D14" s="104" t="s">
        <v>159</v>
      </c>
    </row>
    <row r="15" spans="1:4" ht="14.45">
      <c r="A15" s="73">
        <v>12</v>
      </c>
      <c r="B15" s="103" t="s">
        <v>170</v>
      </c>
      <c r="C15" s="104" t="s">
        <v>159</v>
      </c>
      <c r="D15" s="104"/>
    </row>
    <row r="16" spans="1:4" ht="14.45">
      <c r="A16" s="73">
        <v>13</v>
      </c>
      <c r="B16" s="103" t="s">
        <v>171</v>
      </c>
      <c r="C16" s="104" t="s">
        <v>159</v>
      </c>
      <c r="D16" s="104"/>
    </row>
    <row r="17" spans="1:4" ht="14.45">
      <c r="A17" s="73">
        <v>14</v>
      </c>
      <c r="B17" s="103" t="s">
        <v>172</v>
      </c>
      <c r="C17" s="104"/>
      <c r="D17" s="104" t="s">
        <v>159</v>
      </c>
    </row>
    <row r="18" spans="1:4" ht="14.45">
      <c r="A18" s="73">
        <v>15</v>
      </c>
      <c r="B18" s="103" t="s">
        <v>173</v>
      </c>
      <c r="C18" s="104"/>
      <c r="D18" s="104" t="s">
        <v>159</v>
      </c>
    </row>
    <row r="19" spans="1:4" ht="14.45">
      <c r="A19" s="73">
        <v>16</v>
      </c>
      <c r="B19" s="103" t="s">
        <v>174</v>
      </c>
      <c r="C19" s="104"/>
      <c r="D19" s="104" t="s">
        <v>159</v>
      </c>
    </row>
    <row r="20" spans="1:4" ht="14.45">
      <c r="A20" s="73">
        <v>17</v>
      </c>
      <c r="B20" s="103" t="s">
        <v>175</v>
      </c>
      <c r="C20" s="104"/>
      <c r="D20" s="104" t="s">
        <v>159</v>
      </c>
    </row>
    <row r="21" spans="1:4" ht="15.75" customHeight="1">
      <c r="A21" s="73">
        <v>18</v>
      </c>
      <c r="B21" s="103" t="s">
        <v>176</v>
      </c>
      <c r="C21" s="104"/>
      <c r="D21" s="104" t="s">
        <v>159</v>
      </c>
    </row>
    <row r="22" spans="1:4" ht="15.75" customHeight="1">
      <c r="A22" s="74">
        <v>19</v>
      </c>
      <c r="B22" s="103" t="s">
        <v>177</v>
      </c>
      <c r="C22" s="104"/>
      <c r="D22" s="104" t="s">
        <v>159</v>
      </c>
    </row>
    <row r="23" spans="1:4" ht="15" customHeight="1">
      <c r="A23" s="203" t="s">
        <v>178</v>
      </c>
      <c r="B23" s="228"/>
      <c r="C23" s="75">
        <f t="shared" ref="C23:D23" si="0">+COUNTA(C4:C22)</f>
        <v>6</v>
      </c>
      <c r="D23" s="75">
        <f t="shared" si="0"/>
        <v>13</v>
      </c>
    </row>
    <row r="24" spans="1:4" ht="15.75" customHeight="1">
      <c r="A24" s="204" t="s">
        <v>179</v>
      </c>
      <c r="B24" s="219"/>
      <c r="C24" s="219"/>
      <c r="D24" s="220"/>
    </row>
    <row r="25" spans="1:4" ht="15.75" customHeight="1">
      <c r="A25" s="205" t="s">
        <v>180</v>
      </c>
      <c r="B25" s="219"/>
      <c r="C25" s="219"/>
      <c r="D25" s="220"/>
    </row>
    <row r="26" spans="1:4" ht="15.75" customHeight="1">
      <c r="A26" s="206" t="s">
        <v>181</v>
      </c>
      <c r="B26" s="252"/>
      <c r="C26" s="252"/>
      <c r="D26" s="253"/>
    </row>
    <row r="27" spans="1:4" ht="15.75" customHeight="1">
      <c r="A27" s="199" t="s">
        <v>182</v>
      </c>
      <c r="B27" s="226"/>
      <c r="C27" s="227"/>
      <c r="D27" s="76" t="str">
        <f>IF(AND(COUNTIF($C$19,"")=1,COUNTIF($C$1:$C$22,"X")&lt;6,COUNTIF($C$1:$C$22,"X")&gt;0),"X","")</f>
        <v/>
      </c>
    </row>
    <row r="28" spans="1:4" ht="15.75" customHeight="1">
      <c r="A28" s="199" t="s">
        <v>183</v>
      </c>
      <c r="B28" s="226"/>
      <c r="C28" s="227"/>
      <c r="D28" s="76" t="str">
        <f>IF(AND(COUNTIF($C$19,"")=1,COUNTIF($C$1:$C$22,"X")&lt;12,COUNTIF($C$1:$C$22,"X")&gt;5),"X","")</f>
        <v>X</v>
      </c>
    </row>
    <row r="29" spans="1:4" ht="15.75" customHeight="1">
      <c r="A29" s="200" t="s">
        <v>184</v>
      </c>
      <c r="B29" s="224"/>
      <c r="C29" s="225"/>
      <c r="D29" s="76" t="str">
        <f>IF(OR(COUNTIF($C$19,"X")=1,COUNTIF($C$1:$C$22,"X")&gt;11),"X","")</f>
        <v/>
      </c>
    </row>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A27:C27"/>
    <mergeCell ref="A28:C28"/>
    <mergeCell ref="A29:C29"/>
    <mergeCell ref="A1:D1"/>
    <mergeCell ref="A2:A3"/>
    <mergeCell ref="C2:D2"/>
    <mergeCell ref="A23:B23"/>
    <mergeCell ref="A24:D24"/>
    <mergeCell ref="A25:D25"/>
    <mergeCell ref="A26:D26"/>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995"/>
  <sheetViews>
    <sheetView showGridLines="0" tabSelected="1" topLeftCell="AK18" zoomScale="82" workbookViewId="0">
      <selection activeCell="AK18" sqref="AK18:AK24"/>
    </sheetView>
  </sheetViews>
  <sheetFormatPr defaultColWidth="14.42578125" defaultRowHeight="15" customHeight="1"/>
  <cols>
    <col min="1" max="1" width="9.42578125" customWidth="1"/>
    <col min="2" max="4" width="32.5703125" customWidth="1"/>
    <col min="5" max="6" width="20.85546875" customWidth="1"/>
    <col min="7" max="7" width="20.85546875" hidden="1" customWidth="1"/>
    <col min="8" max="8" width="25.42578125" customWidth="1"/>
    <col min="9" max="9" width="34.42578125" customWidth="1"/>
    <col min="10" max="10" width="30.42578125" customWidth="1"/>
    <col min="11" max="11" width="40.42578125" customWidth="1"/>
    <col min="12" max="12" width="41.5703125" customWidth="1"/>
    <col min="13" max="13" width="35.28515625" customWidth="1"/>
    <col min="14" max="14" width="38.42578125" customWidth="1"/>
    <col min="15" max="15" width="53.7109375" customWidth="1"/>
    <col min="16" max="16" width="24.5703125" customWidth="1"/>
    <col min="17" max="17" width="11.42578125" customWidth="1"/>
    <col min="18" max="20" width="24.5703125" customWidth="1"/>
    <col min="21" max="21" width="19.7109375" customWidth="1"/>
    <col min="22" max="24" width="25.140625" customWidth="1"/>
    <col min="25" max="25" width="25.140625" hidden="1" customWidth="1"/>
    <col min="26" max="26" width="25.140625" customWidth="1"/>
    <col min="27" max="27" width="16.5703125" customWidth="1"/>
    <col min="28" max="29" width="33.42578125" customWidth="1"/>
    <col min="30" max="30" width="38.5703125" customWidth="1"/>
    <col min="31" max="31" width="25.42578125" customWidth="1"/>
    <col min="32" max="32" width="1.7109375" customWidth="1"/>
    <col min="33" max="35" width="33.42578125" customWidth="1"/>
    <col min="36" max="36" width="40.28515625" customWidth="1"/>
    <col min="37" max="37" width="34.85546875" customWidth="1"/>
    <col min="38" max="38" width="3.7109375" customWidth="1"/>
    <col min="39" max="39" width="42.5703125" customWidth="1"/>
    <col min="40" max="40" width="50.28515625" customWidth="1"/>
    <col min="41" max="43" width="11.42578125" customWidth="1"/>
  </cols>
  <sheetData>
    <row r="1" spans="1:43" ht="27" customHeight="1">
      <c r="A1" s="172"/>
      <c r="B1" s="217"/>
      <c r="C1" s="173" t="s">
        <v>70</v>
      </c>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7"/>
      <c r="AK1" s="174" t="s">
        <v>71</v>
      </c>
      <c r="AL1" s="219"/>
      <c r="AM1" s="220"/>
      <c r="AN1" s="36" t="s">
        <v>72</v>
      </c>
      <c r="AO1" s="37"/>
      <c r="AP1" s="37"/>
      <c r="AQ1" s="37"/>
    </row>
    <row r="2" spans="1:43" ht="27" customHeight="1">
      <c r="A2" s="221"/>
      <c r="B2" s="222"/>
      <c r="C2" s="223"/>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5"/>
      <c r="AK2" s="174" t="s">
        <v>73</v>
      </c>
      <c r="AL2" s="219"/>
      <c r="AM2" s="220"/>
      <c r="AN2" s="77" t="s">
        <v>74</v>
      </c>
      <c r="AO2" s="37"/>
      <c r="AP2" s="37"/>
      <c r="AQ2" s="37"/>
    </row>
    <row r="3" spans="1:43" ht="27" customHeight="1">
      <c r="A3" s="221"/>
      <c r="B3" s="222"/>
      <c r="C3" s="173" t="s">
        <v>75</v>
      </c>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7"/>
      <c r="AK3" s="174" t="s">
        <v>76</v>
      </c>
      <c r="AL3" s="219"/>
      <c r="AM3" s="220"/>
      <c r="AN3" s="36" t="s">
        <v>77</v>
      </c>
      <c r="AO3" s="37"/>
      <c r="AP3" s="37"/>
      <c r="AQ3" s="37"/>
    </row>
    <row r="4" spans="1:43" ht="27" customHeight="1">
      <c r="A4" s="223"/>
      <c r="B4" s="225"/>
      <c r="C4" s="223"/>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5"/>
      <c r="AK4" s="174" t="s">
        <v>78</v>
      </c>
      <c r="AL4" s="219"/>
      <c r="AM4" s="220"/>
      <c r="AN4" s="78">
        <v>45677</v>
      </c>
      <c r="AO4" s="37"/>
      <c r="AP4" s="37"/>
      <c r="AQ4" s="37"/>
    </row>
    <row r="5" spans="1:43" ht="27" customHeight="1">
      <c r="A5" s="38"/>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40"/>
      <c r="AK5" s="90"/>
      <c r="AL5" s="37"/>
      <c r="AM5" s="37"/>
      <c r="AN5" s="37"/>
      <c r="AO5" s="37"/>
      <c r="AP5" s="37"/>
      <c r="AQ5" s="37"/>
    </row>
    <row r="6" spans="1:43" ht="36" customHeight="1">
      <c r="A6" s="175" t="s">
        <v>79</v>
      </c>
      <c r="B6" s="226"/>
      <c r="C6" s="41">
        <v>46054</v>
      </c>
      <c r="D6" s="42"/>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40"/>
      <c r="AK6" s="39"/>
      <c r="AL6" s="37"/>
      <c r="AM6" s="37"/>
      <c r="AN6" s="37"/>
      <c r="AO6" s="37"/>
      <c r="AP6" s="37"/>
      <c r="AQ6" s="37"/>
    </row>
    <row r="7" spans="1:43" ht="17.25" customHeight="1">
      <c r="A7" s="43"/>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40"/>
      <c r="AK7" s="39"/>
      <c r="AL7" s="37"/>
      <c r="AM7" s="37"/>
      <c r="AN7" s="37"/>
      <c r="AO7" s="37"/>
      <c r="AP7" s="37"/>
      <c r="AQ7" s="37"/>
    </row>
    <row r="8" spans="1:43" ht="59.25" customHeight="1">
      <c r="A8" s="164" t="s">
        <v>80</v>
      </c>
      <c r="B8" s="226"/>
      <c r="C8" s="176" t="s">
        <v>81</v>
      </c>
      <c r="D8" s="226"/>
      <c r="E8" s="226"/>
      <c r="F8" s="226"/>
      <c r="G8" s="226"/>
      <c r="H8" s="227"/>
      <c r="I8" s="39"/>
      <c r="J8" s="39"/>
      <c r="K8" s="39"/>
      <c r="L8" s="39"/>
      <c r="T8" s="39"/>
      <c r="U8" s="39"/>
      <c r="V8" s="39"/>
      <c r="W8" s="39"/>
      <c r="X8" s="39"/>
      <c r="Y8" s="39"/>
      <c r="Z8" s="39"/>
      <c r="AA8" s="39"/>
      <c r="AB8" s="39"/>
      <c r="AC8" s="39"/>
      <c r="AD8" s="39"/>
      <c r="AE8" s="39"/>
      <c r="AF8" s="39"/>
      <c r="AG8" s="39"/>
      <c r="AH8" s="39"/>
      <c r="AI8" s="39"/>
      <c r="AJ8" s="40"/>
      <c r="AK8" s="39"/>
      <c r="AL8" s="37"/>
      <c r="AM8" s="37"/>
      <c r="AN8" s="37"/>
      <c r="AO8" s="37"/>
      <c r="AP8" s="37"/>
      <c r="AQ8" s="37"/>
    </row>
    <row r="9" spans="1:43" ht="13.5" customHeight="1">
      <c r="A9" s="44"/>
      <c r="B9" s="45"/>
      <c r="C9" s="45"/>
      <c r="D9" s="45"/>
      <c r="E9" s="45"/>
      <c r="F9" s="45"/>
      <c r="G9" s="45"/>
      <c r="H9" s="45"/>
      <c r="I9" s="45"/>
      <c r="J9" s="45"/>
      <c r="K9" s="45"/>
      <c r="L9" s="45"/>
      <c r="M9" s="45"/>
      <c r="N9" s="45"/>
      <c r="O9" s="45"/>
      <c r="P9" s="45"/>
      <c r="Q9" s="45"/>
      <c r="R9" s="45"/>
      <c r="S9" s="45"/>
      <c r="T9" s="39"/>
      <c r="U9" s="39"/>
      <c r="V9" s="39"/>
      <c r="W9" s="39"/>
      <c r="X9" s="39"/>
      <c r="Y9" s="39"/>
      <c r="Z9" s="39"/>
      <c r="AA9" s="39"/>
      <c r="AB9" s="39"/>
      <c r="AC9" s="39"/>
      <c r="AD9" s="39"/>
      <c r="AE9" s="39"/>
      <c r="AF9" s="39"/>
      <c r="AG9" s="39"/>
      <c r="AH9" s="39"/>
      <c r="AI9" s="39"/>
      <c r="AJ9" s="40"/>
      <c r="AK9" s="39"/>
      <c r="AL9" s="37"/>
      <c r="AM9" s="37"/>
      <c r="AN9" s="37"/>
      <c r="AO9" s="37"/>
      <c r="AP9" s="37"/>
      <c r="AQ9" s="37"/>
    </row>
    <row r="10" spans="1:43" ht="59.25" customHeight="1">
      <c r="A10" s="164" t="s">
        <v>82</v>
      </c>
      <c r="B10" s="226"/>
      <c r="C10" s="165" t="s">
        <v>83</v>
      </c>
      <c r="D10" s="226"/>
      <c r="E10" s="226"/>
      <c r="F10" s="226"/>
      <c r="G10" s="226"/>
      <c r="H10" s="226"/>
      <c r="I10" s="226"/>
      <c r="J10" s="227"/>
      <c r="K10" s="46"/>
      <c r="L10" s="46"/>
      <c r="M10" s="46"/>
      <c r="N10" s="46"/>
      <c r="O10" s="39"/>
      <c r="P10" s="39"/>
      <c r="Q10" s="39"/>
      <c r="R10" s="39"/>
      <c r="S10" s="39"/>
      <c r="T10" s="39"/>
      <c r="U10" s="39"/>
      <c r="V10" s="39"/>
      <c r="W10" s="39"/>
      <c r="X10" s="39"/>
      <c r="Y10" s="39"/>
      <c r="Z10" s="39"/>
      <c r="AA10" s="39"/>
      <c r="AB10" s="39"/>
      <c r="AC10" s="39"/>
      <c r="AD10" s="39"/>
      <c r="AE10" s="39"/>
      <c r="AF10" s="39"/>
      <c r="AG10" s="39"/>
      <c r="AH10" s="39"/>
      <c r="AI10" s="39"/>
      <c r="AJ10" s="40"/>
      <c r="AK10" s="39"/>
      <c r="AL10" s="37"/>
      <c r="AM10" s="37"/>
      <c r="AN10" s="37"/>
      <c r="AO10" s="37"/>
      <c r="AP10" s="37"/>
      <c r="AQ10" s="37"/>
    </row>
    <row r="11" spans="1:43" ht="59.25" customHeight="1">
      <c r="A11" s="164" t="s">
        <v>84</v>
      </c>
      <c r="B11" s="226"/>
      <c r="C11" s="165" t="s">
        <v>85</v>
      </c>
      <c r="D11" s="226"/>
      <c r="E11" s="226"/>
      <c r="F11" s="226"/>
      <c r="G11" s="226"/>
      <c r="H11" s="226"/>
      <c r="I11" s="226"/>
      <c r="J11" s="227"/>
      <c r="K11" s="46"/>
      <c r="L11" s="46"/>
      <c r="M11" s="46"/>
      <c r="N11" s="46"/>
      <c r="O11" s="39"/>
      <c r="P11" s="39"/>
      <c r="Q11" s="39"/>
      <c r="R11" s="39"/>
      <c r="S11" s="39"/>
      <c r="T11" s="39"/>
      <c r="U11" s="39"/>
      <c r="V11" s="39"/>
      <c r="W11" s="39"/>
      <c r="X11" s="39"/>
      <c r="Y11" s="39"/>
      <c r="Z11" s="39"/>
      <c r="AA11" s="39"/>
      <c r="AB11" s="39"/>
      <c r="AC11" s="39"/>
      <c r="AD11" s="39"/>
      <c r="AE11" s="39"/>
      <c r="AF11" s="39"/>
      <c r="AG11" s="39"/>
      <c r="AH11" s="39"/>
      <c r="AI11" s="39"/>
      <c r="AJ11" s="40"/>
      <c r="AK11" s="39"/>
      <c r="AL11" s="37"/>
      <c r="AM11" s="37"/>
      <c r="AN11" s="37"/>
      <c r="AO11" s="37"/>
      <c r="AP11" s="37"/>
      <c r="AQ11" s="37"/>
    </row>
    <row r="12" spans="1:43" ht="15.75" customHeight="1">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40"/>
      <c r="AK12" s="39"/>
      <c r="AL12" s="37"/>
      <c r="AM12" s="37"/>
      <c r="AN12" s="37"/>
      <c r="AO12" s="37"/>
      <c r="AP12" s="37"/>
      <c r="AQ12" s="37"/>
    </row>
    <row r="13" spans="1:43" ht="15.75" customHeight="1">
      <c r="A13" s="47"/>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91"/>
      <c r="AH13" s="91"/>
      <c r="AI13" s="91"/>
      <c r="AJ13" s="92"/>
      <c r="AK13" s="93"/>
      <c r="AL13" s="37"/>
      <c r="AM13" s="37"/>
      <c r="AN13" s="37"/>
      <c r="AO13" s="37"/>
      <c r="AP13" s="37"/>
      <c r="AQ13" s="37"/>
    </row>
    <row r="14" spans="1:43" ht="14.45">
      <c r="A14" s="169" t="s">
        <v>86</v>
      </c>
      <c r="B14" s="254"/>
      <c r="C14" s="254"/>
      <c r="D14" s="255"/>
      <c r="E14" s="169" t="s">
        <v>87</v>
      </c>
      <c r="F14" s="254"/>
      <c r="G14" s="254"/>
      <c r="H14" s="254"/>
      <c r="I14" s="254"/>
      <c r="J14" s="254"/>
      <c r="K14" s="254"/>
      <c r="L14" s="254"/>
      <c r="M14" s="254"/>
      <c r="N14" s="254"/>
      <c r="O14" s="254"/>
      <c r="P14" s="254"/>
      <c r="Q14" s="254"/>
      <c r="R14" s="254"/>
      <c r="S14" s="254"/>
      <c r="T14" s="254"/>
      <c r="U14" s="254"/>
      <c r="V14" s="254"/>
      <c r="W14" s="254"/>
      <c r="X14" s="254"/>
      <c r="Y14" s="254"/>
      <c r="Z14" s="254"/>
      <c r="AA14" s="254"/>
      <c r="AB14" s="254"/>
      <c r="AC14" s="254"/>
      <c r="AD14" s="254"/>
      <c r="AE14" s="255"/>
      <c r="AF14" s="48"/>
      <c r="AG14" s="136" t="s">
        <v>88</v>
      </c>
      <c r="AH14" s="256"/>
      <c r="AI14" s="256"/>
      <c r="AJ14" s="256"/>
      <c r="AK14" s="257"/>
      <c r="AL14" s="37"/>
      <c r="AM14" s="136" t="s">
        <v>89</v>
      </c>
      <c r="AN14" s="257"/>
      <c r="AO14" s="37"/>
      <c r="AP14" s="37"/>
      <c r="AQ14" s="37"/>
    </row>
    <row r="15" spans="1:43" ht="14.45">
      <c r="A15" s="137" t="s">
        <v>90</v>
      </c>
      <c r="B15" s="135" t="s">
        <v>91</v>
      </c>
      <c r="C15" s="135" t="s">
        <v>92</v>
      </c>
      <c r="D15" s="141" t="s">
        <v>93</v>
      </c>
      <c r="E15" s="142" t="s">
        <v>94</v>
      </c>
      <c r="F15" s="258"/>
      <c r="G15" s="258"/>
      <c r="H15" s="259"/>
      <c r="I15" s="170" t="s">
        <v>95</v>
      </c>
      <c r="J15" s="258"/>
      <c r="K15" s="258"/>
      <c r="L15" s="258"/>
      <c r="M15" s="258"/>
      <c r="N15" s="258"/>
      <c r="O15" s="258"/>
      <c r="P15" s="258"/>
      <c r="Q15" s="258"/>
      <c r="R15" s="258"/>
      <c r="S15" s="258"/>
      <c r="T15" s="258"/>
      <c r="U15" s="258"/>
      <c r="V15" s="258"/>
      <c r="W15" s="258"/>
      <c r="X15" s="81"/>
      <c r="Y15" s="81"/>
      <c r="Z15" s="170" t="s">
        <v>96</v>
      </c>
      <c r="AA15" s="258"/>
      <c r="AB15" s="258"/>
      <c r="AC15" s="258"/>
      <c r="AD15" s="258"/>
      <c r="AE15" s="260"/>
      <c r="AF15" s="48"/>
      <c r="AG15" s="261"/>
      <c r="AH15" s="262"/>
      <c r="AI15" s="262"/>
      <c r="AJ15" s="262"/>
      <c r="AK15" s="263"/>
      <c r="AL15" s="37"/>
      <c r="AM15" s="261"/>
      <c r="AN15" s="263"/>
      <c r="AO15" s="50"/>
      <c r="AP15" s="50"/>
      <c r="AQ15" s="50"/>
    </row>
    <row r="16" spans="1:43" ht="32.25" customHeight="1">
      <c r="A16" s="264"/>
      <c r="B16" s="265"/>
      <c r="C16" s="265"/>
      <c r="D16" s="266"/>
      <c r="E16" s="143" t="s">
        <v>97</v>
      </c>
      <c r="F16" s="267"/>
      <c r="G16" s="267"/>
      <c r="H16" s="268"/>
      <c r="I16" s="135" t="s">
        <v>98</v>
      </c>
      <c r="J16" s="135" t="s">
        <v>99</v>
      </c>
      <c r="K16" s="135" t="s">
        <v>100</v>
      </c>
      <c r="L16" s="135" t="s">
        <v>101</v>
      </c>
      <c r="M16" s="135" t="s">
        <v>102</v>
      </c>
      <c r="N16" s="135" t="s">
        <v>103</v>
      </c>
      <c r="O16" s="125" t="s">
        <v>104</v>
      </c>
      <c r="P16" s="125" t="s">
        <v>105</v>
      </c>
      <c r="Q16" s="125" t="s">
        <v>106</v>
      </c>
      <c r="R16" s="135" t="s">
        <v>107</v>
      </c>
      <c r="S16" s="171" t="s">
        <v>108</v>
      </c>
      <c r="T16" s="135" t="s">
        <v>109</v>
      </c>
      <c r="U16" s="135" t="s">
        <v>110</v>
      </c>
      <c r="V16" s="135" t="s">
        <v>111</v>
      </c>
      <c r="W16" s="135" t="s">
        <v>112</v>
      </c>
      <c r="X16" s="135" t="s">
        <v>113</v>
      </c>
      <c r="Y16" s="105"/>
      <c r="Z16" s="171" t="s">
        <v>114</v>
      </c>
      <c r="AA16" s="135" t="s">
        <v>115</v>
      </c>
      <c r="AB16" s="135" t="s">
        <v>116</v>
      </c>
      <c r="AC16" s="135" t="s">
        <v>55</v>
      </c>
      <c r="AD16" s="138" t="s">
        <v>117</v>
      </c>
      <c r="AE16" s="260"/>
      <c r="AF16" s="51"/>
      <c r="AG16" s="269"/>
      <c r="AH16" s="270"/>
      <c r="AI16" s="270"/>
      <c r="AJ16" s="270"/>
      <c r="AK16" s="271"/>
      <c r="AL16" s="50"/>
      <c r="AM16" s="269"/>
      <c r="AN16" s="271"/>
      <c r="AO16" s="50"/>
      <c r="AP16" s="37"/>
      <c r="AQ16" s="50"/>
    </row>
    <row r="17" spans="1:43" ht="102" customHeight="1">
      <c r="A17" s="264"/>
      <c r="B17" s="265"/>
      <c r="C17" s="265"/>
      <c r="D17" s="266"/>
      <c r="E17" s="80" t="s">
        <v>0</v>
      </c>
      <c r="F17" s="105" t="s">
        <v>1</v>
      </c>
      <c r="G17" s="106"/>
      <c r="H17" s="107" t="s">
        <v>118</v>
      </c>
      <c r="I17" s="272"/>
      <c r="J17" s="272"/>
      <c r="K17" s="272"/>
      <c r="L17" s="272"/>
      <c r="M17" s="272"/>
      <c r="N17" s="272"/>
      <c r="O17" s="272"/>
      <c r="P17" s="272"/>
      <c r="Q17" s="272"/>
      <c r="R17" s="272"/>
      <c r="S17" s="272"/>
      <c r="T17" s="272"/>
      <c r="U17" s="272"/>
      <c r="V17" s="272"/>
      <c r="W17" s="272"/>
      <c r="X17" s="272"/>
      <c r="Y17" s="108"/>
      <c r="Z17" s="272"/>
      <c r="AA17" s="272"/>
      <c r="AB17" s="272"/>
      <c r="AC17" s="272"/>
      <c r="AD17" s="82" t="s">
        <v>119</v>
      </c>
      <c r="AE17" s="83" t="s">
        <v>120</v>
      </c>
      <c r="AF17" s="51"/>
      <c r="AG17" s="80" t="s">
        <v>121</v>
      </c>
      <c r="AH17" s="108" t="s">
        <v>122</v>
      </c>
      <c r="AI17" s="108" t="s">
        <v>123</v>
      </c>
      <c r="AJ17" s="108" t="s">
        <v>124</v>
      </c>
      <c r="AK17" s="109" t="s">
        <v>125</v>
      </c>
      <c r="AL17" s="50"/>
      <c r="AM17" s="80" t="s">
        <v>126</v>
      </c>
      <c r="AN17" s="109" t="s">
        <v>127</v>
      </c>
      <c r="AO17" s="50"/>
      <c r="AP17" s="37"/>
      <c r="AQ17" s="50"/>
    </row>
    <row r="18" spans="1:43" ht="51" customHeight="1">
      <c r="A18" s="144">
        <v>2</v>
      </c>
      <c r="B18" s="145" t="s">
        <v>185</v>
      </c>
      <c r="C18" s="145" t="s">
        <v>186</v>
      </c>
      <c r="D18" s="146" t="s">
        <v>130</v>
      </c>
      <c r="E18" s="177" t="s">
        <v>6</v>
      </c>
      <c r="F18" s="157" t="s">
        <v>7</v>
      </c>
      <c r="G18" s="139" t="str">
        <f>+CONCATENATE(E18," - ",F18)</f>
        <v>MUY BAJA - MODERADO</v>
      </c>
      <c r="H18" s="140" t="str">
        <f>+VLOOKUP(G18,Datos!D3:E17,2,FALSE)</f>
        <v>MODERADO</v>
      </c>
      <c r="I18" s="119" t="s">
        <v>187</v>
      </c>
      <c r="J18" s="119" t="s">
        <v>188</v>
      </c>
      <c r="K18" s="119" t="s">
        <v>189</v>
      </c>
      <c r="L18" s="119" t="s">
        <v>190</v>
      </c>
      <c r="M18" s="119" t="s">
        <v>135</v>
      </c>
      <c r="N18" s="119" t="s">
        <v>191</v>
      </c>
      <c r="O18" s="55" t="s">
        <v>3</v>
      </c>
      <c r="P18" s="56" t="s">
        <v>4</v>
      </c>
      <c r="Q18" s="57">
        <f>IF(P18="ASIGNADO",15,IF(P18="NO ASIGNADO",0,"0"))</f>
        <v>15</v>
      </c>
      <c r="R18" s="126">
        <f>SUM(Q18:Q24)</f>
        <v>95</v>
      </c>
      <c r="S18" s="154" t="s">
        <v>137</v>
      </c>
      <c r="T18" s="122">
        <f>IF(T21="DÉBIL",0,IF(T21="MODERADO",50,IF(T21="FUERTE",100,"")))</f>
        <v>50</v>
      </c>
      <c r="U18" s="123" t="str">
        <f>IF(AND(R21="FUERTE",S18="FUERTE (SIEMPRE SE EJECUTA)"),"NO","SÍ")</f>
        <v>SÍ</v>
      </c>
      <c r="V18" s="127" t="str" cm="1">
        <f t="array" ref="V18">_xlfn.IFS(AVERAGE(T18,T25,T32,T39,T46,T53)=100,"FUERTE",AVERAGE(T18,T25,T32,T39,T46,T53)&lt;50,"DÉBIL",AVERAGE(T18,T25,T32,T39,T46,T53)&gt;=50,"MODERADO")</f>
        <v>MODERADO</v>
      </c>
      <c r="W18" s="166" t="s">
        <v>62</v>
      </c>
      <c r="X18" s="156" t="str">
        <f>IF(AND(E18="MUY BAJA",W21=2),"MUY BAJA",IF(AND(E18="BAJA",W21=2),"MUY BAJA",IF(AND(E18="MEDIA",W21=2),"MUY BAJA",IF(AND(E18="ALTA",W21=2),"BAJA",IF(AND(E18="MUY ALTA",W21=2),"MEDIA",IF(AND(E18="MUY BAJA",W21=1),"MUY BAJA",IF(AND(E18="BAJA",W21=1),"MUY BAJA",IF(AND(E18="MEDIA",W21=1),"BAJA",IF(AND(E18="ALTA",W21=1),"MEDIA",IF(AND(E18="MUY ALTA",W21=1),"ALTA",E18))))))))))</f>
        <v>MUY BAJA</v>
      </c>
      <c r="Y18" s="139" t="str">
        <f>+CONCATENATE(X18," - ",F18)</f>
        <v>MUY BAJA - MODERADO</v>
      </c>
      <c r="Z18" s="140" t="str">
        <f>+VLOOKUP(Y18,Datos!$D$3:$E$17,2,FALSE)</f>
        <v>MODERADO</v>
      </c>
      <c r="AA18" s="157" t="s">
        <v>45</v>
      </c>
      <c r="AB18" s="146" t="s">
        <v>192</v>
      </c>
      <c r="AC18" s="158"/>
      <c r="AD18" s="160" t="s">
        <v>193</v>
      </c>
      <c r="AE18" s="133" t="s">
        <v>194</v>
      </c>
      <c r="AF18" s="58"/>
      <c r="AG18" s="167">
        <v>45905</v>
      </c>
      <c r="AH18" s="168" t="s">
        <v>195</v>
      </c>
      <c r="AI18" s="149" t="s">
        <v>196</v>
      </c>
      <c r="AJ18" s="150" t="s">
        <v>143</v>
      </c>
      <c r="AK18" s="151" t="s">
        <v>144</v>
      </c>
      <c r="AL18" s="37"/>
      <c r="AM18" s="162" t="s">
        <v>197</v>
      </c>
      <c r="AN18" s="163" t="s">
        <v>198</v>
      </c>
      <c r="AO18" s="37"/>
      <c r="AP18" s="37"/>
      <c r="AQ18" s="37"/>
    </row>
    <row r="19" spans="1:43" ht="62.25" customHeight="1">
      <c r="A19" s="232"/>
      <c r="B19" s="233"/>
      <c r="C19" s="233"/>
      <c r="D19" s="234"/>
      <c r="E19" s="232"/>
      <c r="F19" s="233"/>
      <c r="G19" s="233"/>
      <c r="H19" s="233"/>
      <c r="I19" s="233"/>
      <c r="J19" s="233"/>
      <c r="K19" s="233"/>
      <c r="L19" s="233"/>
      <c r="M19" s="233"/>
      <c r="N19" s="233"/>
      <c r="O19" s="59" t="s">
        <v>9</v>
      </c>
      <c r="P19" s="60" t="s">
        <v>10</v>
      </c>
      <c r="Q19" s="61">
        <f>IF(P19="ADECUADO",15,IF(P19="INADECUADO",0,"0"))</f>
        <v>15</v>
      </c>
      <c r="R19" s="240"/>
      <c r="S19" s="233"/>
      <c r="T19" s="233"/>
      <c r="U19" s="233"/>
      <c r="V19" s="233"/>
      <c r="W19" s="237"/>
      <c r="X19" s="233"/>
      <c r="Y19" s="233"/>
      <c r="Z19" s="233"/>
      <c r="AA19" s="233"/>
      <c r="AB19" s="234"/>
      <c r="AC19" s="221"/>
      <c r="AD19" s="233"/>
      <c r="AE19" s="234"/>
      <c r="AF19" s="58"/>
      <c r="AG19" s="273"/>
      <c r="AH19" s="274"/>
      <c r="AI19" s="241"/>
      <c r="AJ19" s="275"/>
      <c r="AK19" s="276"/>
      <c r="AL19" s="37"/>
      <c r="AM19" s="232"/>
      <c r="AN19" s="277"/>
      <c r="AO19" s="37"/>
      <c r="AP19" s="37"/>
      <c r="AQ19" s="37"/>
    </row>
    <row r="20" spans="1:43" ht="75.75" customHeight="1">
      <c r="A20" s="232"/>
      <c r="B20" s="233"/>
      <c r="C20" s="233"/>
      <c r="D20" s="234"/>
      <c r="E20" s="232"/>
      <c r="F20" s="233"/>
      <c r="G20" s="233"/>
      <c r="H20" s="233"/>
      <c r="I20" s="233"/>
      <c r="J20" s="233"/>
      <c r="K20" s="233"/>
      <c r="L20" s="233"/>
      <c r="M20" s="233"/>
      <c r="N20" s="233"/>
      <c r="O20" s="62" t="s">
        <v>16</v>
      </c>
      <c r="P20" s="60" t="s">
        <v>17</v>
      </c>
      <c r="Q20" s="61">
        <f>IF(P20="OPORTUNA",15,IF(P20="INOPORTUNA",0,"0"))</f>
        <v>15</v>
      </c>
      <c r="R20" s="240"/>
      <c r="S20" s="233"/>
      <c r="T20" s="237"/>
      <c r="U20" s="233"/>
      <c r="V20" s="233"/>
      <c r="W20" s="63" t="s">
        <v>147</v>
      </c>
      <c r="X20" s="233"/>
      <c r="Y20" s="233"/>
      <c r="Z20" s="233"/>
      <c r="AA20" s="233"/>
      <c r="AB20" s="234"/>
      <c r="AC20" s="221"/>
      <c r="AD20" s="233"/>
      <c r="AE20" s="234"/>
      <c r="AF20" s="58"/>
      <c r="AG20" s="273"/>
      <c r="AH20" s="274"/>
      <c r="AI20" s="241"/>
      <c r="AJ20" s="275"/>
      <c r="AK20" s="276"/>
      <c r="AL20" s="37"/>
      <c r="AM20" s="232"/>
      <c r="AN20" s="277"/>
      <c r="AO20" s="37"/>
      <c r="AP20" s="37"/>
      <c r="AQ20" s="37"/>
    </row>
    <row r="21" spans="1:43" ht="90.75" customHeight="1">
      <c r="A21" s="232"/>
      <c r="B21" s="233"/>
      <c r="C21" s="233"/>
      <c r="D21" s="234"/>
      <c r="E21" s="232"/>
      <c r="F21" s="233"/>
      <c r="G21" s="233"/>
      <c r="H21" s="233"/>
      <c r="I21" s="233"/>
      <c r="J21" s="233"/>
      <c r="K21" s="233"/>
      <c r="L21" s="233"/>
      <c r="M21" s="233"/>
      <c r="N21" s="233"/>
      <c r="O21" s="59" t="s">
        <v>23</v>
      </c>
      <c r="P21" s="60" t="s">
        <v>25</v>
      </c>
      <c r="Q21" s="61">
        <f>IF(P21="PREVENIR",15,IF(P21="DETECTAR",10,IF(P21="NO ES UN CONTROL",0,"0")))</f>
        <v>10</v>
      </c>
      <c r="R21" s="128" t="str">
        <f>IF(R18&lt;86,"DÉBIL",IF(R18&lt;96,"MODERADO",IF(R18&lt;101,"FUERTE","")))</f>
        <v>MODERADO</v>
      </c>
      <c r="S21" s="233"/>
      <c r="T21" s="124" t="str">
        <f>IF(AND(R21="FUERTE",S18="FUERTE (SIEMPRE SE EJECUTA)"),"FUERTE",IF(OR(R21="DÉBIL",S18="DÉBIL (NO SE EJECUTA)"),"DÉBIL",IF(OR(R21="MODERADO",S18="MODERADO (ALGUNAS VECES)"),"MODERADO")))</f>
        <v>MODERADO</v>
      </c>
      <c r="U21" s="233"/>
      <c r="V21" s="233"/>
      <c r="W21" s="159">
        <f>IF(AND($V$18="FUERTE",$W$18="DIRECTAMENTE"),2,IF(AND($V$18="FUERTE",$W$18="DIRECTAMENTE"),2,IF(AND($V$18="FUERTE",$W$18="DIRECTAMENTE"),2,IF(AND($V$18="FUERTE",$W$18="NO DISMINUYE"),0,IF(AND($V$18="MODERADO",$W$18="DIRECTAMENTE"),1,IF(AND($V$18="MODERADO",$W$18="DIRECTAMENTE"),1,IF(AND($V$18="MODERADO",$W$18="DIRECTAMENTE"),1,IF(AND($V$18="MODERADO",$W$18="NO DISMINUYE"),0,"N/A"))))))))</f>
        <v>1</v>
      </c>
      <c r="X21" s="233"/>
      <c r="Y21" s="233"/>
      <c r="Z21" s="233"/>
      <c r="AA21" s="233"/>
      <c r="AB21" s="234"/>
      <c r="AC21" s="221"/>
      <c r="AD21" s="233"/>
      <c r="AE21" s="132" t="s">
        <v>148</v>
      </c>
      <c r="AF21" s="64"/>
      <c r="AG21" s="273"/>
      <c r="AH21" s="274"/>
      <c r="AI21" s="241"/>
      <c r="AJ21" s="275"/>
      <c r="AK21" s="276"/>
      <c r="AL21" s="37"/>
      <c r="AM21" s="232"/>
      <c r="AN21" s="277"/>
      <c r="AO21" s="37"/>
      <c r="AP21" s="37"/>
      <c r="AQ21" s="37"/>
    </row>
    <row r="22" spans="1:43" ht="111" customHeight="1">
      <c r="A22" s="232"/>
      <c r="B22" s="233"/>
      <c r="C22" s="233"/>
      <c r="D22" s="234"/>
      <c r="E22" s="232"/>
      <c r="F22" s="233"/>
      <c r="G22" s="233"/>
      <c r="H22" s="233"/>
      <c r="I22" s="233"/>
      <c r="J22" s="233"/>
      <c r="K22" s="233"/>
      <c r="L22" s="233"/>
      <c r="M22" s="233"/>
      <c r="N22" s="233"/>
      <c r="O22" s="59" t="s">
        <v>29</v>
      </c>
      <c r="P22" s="60" t="s">
        <v>30</v>
      </c>
      <c r="Q22" s="61">
        <f>IF(P22="CONFIABLE",15,IF(P22="NO CONFIABLE",0,"0"))</f>
        <v>15</v>
      </c>
      <c r="R22" s="240"/>
      <c r="S22" s="233"/>
      <c r="T22" s="233"/>
      <c r="U22" s="233"/>
      <c r="V22" s="233"/>
      <c r="W22" s="233"/>
      <c r="X22" s="233"/>
      <c r="Y22" s="233"/>
      <c r="Z22" s="233"/>
      <c r="AA22" s="233"/>
      <c r="AB22" s="234"/>
      <c r="AC22" s="221"/>
      <c r="AD22" s="233"/>
      <c r="AE22" s="242"/>
      <c r="AF22" s="64"/>
      <c r="AG22" s="273"/>
      <c r="AH22" s="274"/>
      <c r="AI22" s="241"/>
      <c r="AJ22" s="275"/>
      <c r="AK22" s="276"/>
      <c r="AL22" s="37"/>
      <c r="AM22" s="232"/>
      <c r="AN22" s="277"/>
      <c r="AO22" s="37"/>
      <c r="AP22" s="37"/>
      <c r="AQ22" s="37"/>
    </row>
    <row r="23" spans="1:43" ht="84" customHeight="1">
      <c r="A23" s="232"/>
      <c r="B23" s="233"/>
      <c r="C23" s="233"/>
      <c r="D23" s="234"/>
      <c r="E23" s="232"/>
      <c r="F23" s="233"/>
      <c r="G23" s="233"/>
      <c r="H23" s="233"/>
      <c r="I23" s="233"/>
      <c r="J23" s="233"/>
      <c r="K23" s="233"/>
      <c r="L23" s="233"/>
      <c r="M23" s="233"/>
      <c r="N23" s="233"/>
      <c r="O23" s="59" t="s">
        <v>34</v>
      </c>
      <c r="P23" s="60" t="s">
        <v>35</v>
      </c>
      <c r="Q23" s="61">
        <f>IF(P23="SE INVESTIGAN Y SE RESUELVEN OPORTUNAMENTE",15,IF(P23="NO SE INVESTIGAN Y SE RESUELVEN OPORTUNAMENTE",0,"0"))</f>
        <v>15</v>
      </c>
      <c r="R23" s="240"/>
      <c r="S23" s="233"/>
      <c r="T23" s="233"/>
      <c r="U23" s="233"/>
      <c r="V23" s="233"/>
      <c r="W23" s="233"/>
      <c r="X23" s="233"/>
      <c r="Y23" s="233"/>
      <c r="Z23" s="233"/>
      <c r="AA23" s="233"/>
      <c r="AB23" s="234"/>
      <c r="AC23" s="221"/>
      <c r="AD23" s="233"/>
      <c r="AE23" s="133" t="s">
        <v>199</v>
      </c>
      <c r="AF23" s="58"/>
      <c r="AG23" s="273"/>
      <c r="AH23" s="274"/>
      <c r="AI23" s="241"/>
      <c r="AJ23" s="275"/>
      <c r="AK23" s="276"/>
      <c r="AL23" s="37"/>
      <c r="AM23" s="232"/>
      <c r="AN23" s="277"/>
      <c r="AO23" s="37"/>
      <c r="AP23" s="37"/>
      <c r="AQ23" s="37"/>
    </row>
    <row r="24" spans="1:43" ht="80.25" customHeight="1">
      <c r="A24" s="232"/>
      <c r="B24" s="233"/>
      <c r="C24" s="233"/>
      <c r="D24" s="234"/>
      <c r="E24" s="232"/>
      <c r="F24" s="233"/>
      <c r="G24" s="233"/>
      <c r="H24" s="233"/>
      <c r="I24" s="237"/>
      <c r="J24" s="237"/>
      <c r="K24" s="237"/>
      <c r="L24" s="237"/>
      <c r="M24" s="237"/>
      <c r="N24" s="237"/>
      <c r="O24" s="65" t="s">
        <v>38</v>
      </c>
      <c r="P24" s="66" t="s">
        <v>39</v>
      </c>
      <c r="Q24" s="67">
        <f>IF(P24="COMPLETA",10,IF(P24="INCOMPLETA",5,IF(P24="NO EXISTE",0,"0")))</f>
        <v>10</v>
      </c>
      <c r="R24" s="245"/>
      <c r="S24" s="246"/>
      <c r="T24" s="246"/>
      <c r="U24" s="246"/>
      <c r="V24" s="233"/>
      <c r="W24" s="233"/>
      <c r="X24" s="233"/>
      <c r="Y24" s="233"/>
      <c r="Z24" s="233"/>
      <c r="AA24" s="233"/>
      <c r="AB24" s="234"/>
      <c r="AC24" s="221"/>
      <c r="AD24" s="246"/>
      <c r="AE24" s="247"/>
      <c r="AF24" s="58"/>
      <c r="AG24" s="278"/>
      <c r="AH24" s="279"/>
      <c r="AI24" s="249"/>
      <c r="AJ24" s="280"/>
      <c r="AK24" s="281"/>
      <c r="AL24" s="37"/>
      <c r="AM24" s="248"/>
      <c r="AN24" s="282"/>
      <c r="AO24" s="37"/>
      <c r="AP24" s="37"/>
      <c r="AQ24" s="37"/>
    </row>
    <row r="25" spans="1:43" ht="38.25" hidden="1" customHeight="1">
      <c r="A25" s="232"/>
      <c r="B25" s="233"/>
      <c r="C25" s="233"/>
      <c r="D25" s="234"/>
      <c r="E25" s="232"/>
      <c r="F25" s="233"/>
      <c r="G25" s="233"/>
      <c r="H25" s="233"/>
      <c r="I25" s="120"/>
      <c r="J25" s="120"/>
      <c r="K25" s="120"/>
      <c r="L25" s="120"/>
      <c r="M25" s="120"/>
      <c r="N25" s="120"/>
      <c r="O25" s="55" t="s">
        <v>3</v>
      </c>
      <c r="P25" s="56" t="s">
        <v>4</v>
      </c>
      <c r="Q25" s="57">
        <f>IF(P25="ASIGNADO",15,IF(P25="NO ASIGNADO",0,"0"))</f>
        <v>15</v>
      </c>
      <c r="R25" s="129">
        <f>SUM(Q25:Q31)</f>
        <v>100</v>
      </c>
      <c r="S25" s="134" t="s">
        <v>137</v>
      </c>
      <c r="T25" s="122">
        <f>IF(T28="DÉBIL",0,IF(T28="MODERADO",50,IF(T28="FUERTE",100,"")))</f>
        <v>100</v>
      </c>
      <c r="U25" s="123" t="str">
        <f>IF(AND(R28="FUERTE",S25="FUERTE (SIEMPRE SE EJECUTA)"),"NO","SÍ")</f>
        <v>NO</v>
      </c>
      <c r="V25" s="233"/>
      <c r="W25" s="233"/>
      <c r="X25" s="233"/>
      <c r="Y25" s="233"/>
      <c r="Z25" s="233"/>
      <c r="AA25" s="233"/>
      <c r="AB25" s="234"/>
      <c r="AC25" s="221"/>
      <c r="AD25" s="161"/>
      <c r="AE25" s="148"/>
      <c r="AF25" s="58"/>
      <c r="AG25" s="131"/>
      <c r="AH25" s="121"/>
      <c r="AI25" s="121"/>
      <c r="AJ25" s="121"/>
      <c r="AK25" s="147"/>
      <c r="AL25" s="37"/>
      <c r="AM25" s="152"/>
      <c r="AN25" s="153"/>
      <c r="AO25" s="37"/>
      <c r="AP25" s="37"/>
      <c r="AQ25" s="37"/>
    </row>
    <row r="26" spans="1:43" ht="55.5" hidden="1" customHeight="1">
      <c r="A26" s="232"/>
      <c r="B26" s="233"/>
      <c r="C26" s="233"/>
      <c r="D26" s="234"/>
      <c r="E26" s="232"/>
      <c r="F26" s="233"/>
      <c r="G26" s="233"/>
      <c r="H26" s="233"/>
      <c r="I26" s="233"/>
      <c r="J26" s="233"/>
      <c r="K26" s="233"/>
      <c r="L26" s="233"/>
      <c r="M26" s="233"/>
      <c r="N26" s="233"/>
      <c r="O26" s="59" t="s">
        <v>9</v>
      </c>
      <c r="P26" s="60" t="s">
        <v>150</v>
      </c>
      <c r="Q26" s="61">
        <f>IF(P26="ADECUADO",15,IF(P26="INADECUADO",0,"0"))</f>
        <v>15</v>
      </c>
      <c r="R26" s="240"/>
      <c r="S26" s="233"/>
      <c r="T26" s="233"/>
      <c r="U26" s="233"/>
      <c r="V26" s="233"/>
      <c r="W26" s="233"/>
      <c r="X26" s="233"/>
      <c r="Y26" s="233"/>
      <c r="Z26" s="233"/>
      <c r="AA26" s="233"/>
      <c r="AB26" s="234"/>
      <c r="AC26" s="221"/>
      <c r="AD26" s="232"/>
      <c r="AE26" s="234"/>
      <c r="AF26" s="58"/>
      <c r="AG26" s="232"/>
      <c r="AH26" s="233"/>
      <c r="AI26" s="233"/>
      <c r="AJ26" s="233"/>
      <c r="AK26" s="234"/>
      <c r="AL26" s="37"/>
      <c r="AM26" s="232"/>
      <c r="AN26" s="234"/>
      <c r="AO26" s="37"/>
      <c r="AP26" s="37"/>
      <c r="AQ26" s="37"/>
    </row>
    <row r="27" spans="1:43" ht="85.5" hidden="1" customHeight="1">
      <c r="A27" s="232"/>
      <c r="B27" s="233"/>
      <c r="C27" s="233"/>
      <c r="D27" s="234"/>
      <c r="E27" s="232"/>
      <c r="F27" s="233"/>
      <c r="G27" s="233"/>
      <c r="H27" s="233"/>
      <c r="I27" s="233"/>
      <c r="J27" s="233"/>
      <c r="K27" s="233"/>
      <c r="L27" s="233"/>
      <c r="M27" s="233"/>
      <c r="N27" s="233"/>
      <c r="O27" s="62" t="s">
        <v>16</v>
      </c>
      <c r="P27" s="60" t="s">
        <v>17</v>
      </c>
      <c r="Q27" s="61">
        <f>IF(P27="OPORTUNA",15,IF(P27="INOPORTUNA",0,"0"))</f>
        <v>15</v>
      </c>
      <c r="R27" s="250"/>
      <c r="S27" s="233"/>
      <c r="T27" s="237"/>
      <c r="U27" s="233"/>
      <c r="V27" s="233"/>
      <c r="W27" s="233"/>
      <c r="X27" s="233"/>
      <c r="Y27" s="233"/>
      <c r="Z27" s="233"/>
      <c r="AA27" s="233"/>
      <c r="AB27" s="234"/>
      <c r="AC27" s="221"/>
      <c r="AD27" s="232"/>
      <c r="AE27" s="242"/>
      <c r="AF27" s="58"/>
      <c r="AG27" s="232"/>
      <c r="AH27" s="233"/>
      <c r="AI27" s="233"/>
      <c r="AJ27" s="233"/>
      <c r="AK27" s="234"/>
      <c r="AL27" s="37"/>
      <c r="AM27" s="232"/>
      <c r="AN27" s="234"/>
      <c r="AO27" s="37"/>
      <c r="AP27" s="37"/>
      <c r="AQ27" s="37"/>
    </row>
    <row r="28" spans="1:43" ht="96.75" hidden="1" customHeight="1">
      <c r="A28" s="232"/>
      <c r="B28" s="233"/>
      <c r="C28" s="233"/>
      <c r="D28" s="234"/>
      <c r="E28" s="232"/>
      <c r="F28" s="233"/>
      <c r="G28" s="233"/>
      <c r="H28" s="233"/>
      <c r="I28" s="233"/>
      <c r="J28" s="233"/>
      <c r="K28" s="233"/>
      <c r="L28" s="233"/>
      <c r="M28" s="233"/>
      <c r="N28" s="233"/>
      <c r="O28" s="59" t="s">
        <v>23</v>
      </c>
      <c r="P28" s="60" t="s">
        <v>24</v>
      </c>
      <c r="Q28" s="61">
        <f>IF(P28="PREVENIR",15,IF(P28="DETECTAR",10,IF(P28="NO ES UN CONTROL",0,"0")))</f>
        <v>15</v>
      </c>
      <c r="R28" s="128" t="str">
        <f>IF(R25&lt;86,"DÉBIL",IF(R25&lt;96,"MODERADO",IF(R25&lt;101,"FUERTE","")))</f>
        <v>FUERTE</v>
      </c>
      <c r="S28" s="233"/>
      <c r="T28" s="124" t="str">
        <f>IF(AND(R28="FUERTE",S25="FUERTE (SIEMPRE SE EJECUTA)"),"FUERTE",IF(OR(R28="DÉBIL",S25="DÉBIL (NO SE EJECUTA)"),"DÉBIL",IF(OR(R28="MODERADO",S25="MODERADO (ALGUNAS VECES)"),"MODERADO")))</f>
        <v>FUERTE</v>
      </c>
      <c r="U28" s="233"/>
      <c r="V28" s="233"/>
      <c r="W28" s="233"/>
      <c r="X28" s="233"/>
      <c r="Y28" s="233"/>
      <c r="Z28" s="233"/>
      <c r="AA28" s="233"/>
      <c r="AB28" s="234"/>
      <c r="AC28" s="221"/>
      <c r="AD28" s="232"/>
      <c r="AE28" s="132" t="s">
        <v>148</v>
      </c>
      <c r="AF28" s="64"/>
      <c r="AG28" s="232"/>
      <c r="AH28" s="233"/>
      <c r="AI28" s="233"/>
      <c r="AJ28" s="233"/>
      <c r="AK28" s="234"/>
      <c r="AL28" s="37"/>
      <c r="AM28" s="232"/>
      <c r="AN28" s="234"/>
      <c r="AO28" s="37"/>
      <c r="AP28" s="37"/>
      <c r="AQ28" s="37"/>
    </row>
    <row r="29" spans="1:43" ht="69.75" hidden="1" customHeight="1">
      <c r="A29" s="232"/>
      <c r="B29" s="233"/>
      <c r="C29" s="233"/>
      <c r="D29" s="234"/>
      <c r="E29" s="232"/>
      <c r="F29" s="233"/>
      <c r="G29" s="233"/>
      <c r="H29" s="233"/>
      <c r="I29" s="233"/>
      <c r="J29" s="233"/>
      <c r="K29" s="233"/>
      <c r="L29" s="233"/>
      <c r="M29" s="233"/>
      <c r="N29" s="233"/>
      <c r="O29" s="59" t="s">
        <v>29</v>
      </c>
      <c r="P29" s="60" t="s">
        <v>30</v>
      </c>
      <c r="Q29" s="61">
        <f>IF(P29="CONFIABLE",15,IF(P29="NO CONFIABLE",0,"0"))</f>
        <v>15</v>
      </c>
      <c r="R29" s="240"/>
      <c r="S29" s="233"/>
      <c r="T29" s="233"/>
      <c r="U29" s="233"/>
      <c r="V29" s="233"/>
      <c r="W29" s="233"/>
      <c r="X29" s="233"/>
      <c r="Y29" s="233"/>
      <c r="Z29" s="233"/>
      <c r="AA29" s="233"/>
      <c r="AB29" s="234"/>
      <c r="AC29" s="221"/>
      <c r="AD29" s="232"/>
      <c r="AE29" s="242"/>
      <c r="AF29" s="64"/>
      <c r="AG29" s="232"/>
      <c r="AH29" s="233"/>
      <c r="AI29" s="233"/>
      <c r="AJ29" s="233"/>
      <c r="AK29" s="234"/>
      <c r="AL29" s="37"/>
      <c r="AM29" s="232"/>
      <c r="AN29" s="234"/>
      <c r="AO29" s="37"/>
      <c r="AP29" s="37"/>
      <c r="AQ29" s="37"/>
    </row>
    <row r="30" spans="1:43" ht="86.25" hidden="1" customHeight="1">
      <c r="A30" s="232"/>
      <c r="B30" s="233"/>
      <c r="C30" s="233"/>
      <c r="D30" s="234"/>
      <c r="E30" s="232"/>
      <c r="F30" s="233"/>
      <c r="G30" s="233"/>
      <c r="H30" s="233"/>
      <c r="I30" s="233"/>
      <c r="J30" s="233"/>
      <c r="K30" s="233"/>
      <c r="L30" s="233"/>
      <c r="M30" s="233"/>
      <c r="N30" s="233"/>
      <c r="O30" s="59" t="s">
        <v>34</v>
      </c>
      <c r="P30" s="60" t="s">
        <v>35</v>
      </c>
      <c r="Q30" s="61">
        <f>IF(P30="SE INVESTIGAN Y SE RESUELVEN OPORTUNAMENTE",15,IF(P30="NO SE INVESTIGAN Y SE RESUELVEN OPORTUNAMENTE",0,"0"))</f>
        <v>15</v>
      </c>
      <c r="R30" s="240"/>
      <c r="S30" s="233"/>
      <c r="T30" s="233"/>
      <c r="U30" s="233"/>
      <c r="V30" s="233"/>
      <c r="W30" s="233"/>
      <c r="X30" s="233"/>
      <c r="Y30" s="233"/>
      <c r="Z30" s="233"/>
      <c r="AA30" s="233"/>
      <c r="AB30" s="234"/>
      <c r="AC30" s="221"/>
      <c r="AD30" s="232"/>
      <c r="AE30" s="133"/>
      <c r="AF30" s="58"/>
      <c r="AG30" s="232"/>
      <c r="AH30" s="233"/>
      <c r="AI30" s="233"/>
      <c r="AJ30" s="233"/>
      <c r="AK30" s="234"/>
      <c r="AL30" s="37"/>
      <c r="AM30" s="232"/>
      <c r="AN30" s="234"/>
      <c r="AO30" s="37"/>
      <c r="AP30" s="37"/>
      <c r="AQ30" s="37"/>
    </row>
    <row r="31" spans="1:43" ht="69.75" hidden="1" customHeight="1">
      <c r="A31" s="232"/>
      <c r="B31" s="233"/>
      <c r="C31" s="233"/>
      <c r="D31" s="234"/>
      <c r="E31" s="232"/>
      <c r="F31" s="233"/>
      <c r="G31" s="233"/>
      <c r="H31" s="233"/>
      <c r="I31" s="237"/>
      <c r="J31" s="237"/>
      <c r="K31" s="237"/>
      <c r="L31" s="237"/>
      <c r="M31" s="237"/>
      <c r="N31" s="237"/>
      <c r="O31" s="65" t="s">
        <v>38</v>
      </c>
      <c r="P31" s="66" t="s">
        <v>151</v>
      </c>
      <c r="Q31" s="67">
        <f>IF(P31="COMPLETA",10,IF(P31="INCOMPLETA",5,IF(P31="NO EXISTE",0,"0")))</f>
        <v>10</v>
      </c>
      <c r="R31" s="245"/>
      <c r="S31" s="246"/>
      <c r="T31" s="246"/>
      <c r="U31" s="246"/>
      <c r="V31" s="233"/>
      <c r="W31" s="233"/>
      <c r="X31" s="233"/>
      <c r="Y31" s="233"/>
      <c r="Z31" s="233"/>
      <c r="AA31" s="233"/>
      <c r="AB31" s="234"/>
      <c r="AC31" s="221"/>
      <c r="AD31" s="248"/>
      <c r="AE31" s="247"/>
      <c r="AF31" s="58"/>
      <c r="AG31" s="248"/>
      <c r="AH31" s="246"/>
      <c r="AI31" s="246"/>
      <c r="AJ31" s="246"/>
      <c r="AK31" s="247"/>
      <c r="AL31" s="37"/>
      <c r="AM31" s="248"/>
      <c r="AN31" s="242"/>
      <c r="AO31" s="37"/>
      <c r="AP31" s="37"/>
      <c r="AQ31" s="37"/>
    </row>
    <row r="32" spans="1:43" ht="63.75" hidden="1" customHeight="1">
      <c r="A32" s="232"/>
      <c r="B32" s="233"/>
      <c r="C32" s="233"/>
      <c r="D32" s="234"/>
      <c r="E32" s="232"/>
      <c r="F32" s="233"/>
      <c r="G32" s="233"/>
      <c r="H32" s="233"/>
      <c r="I32" s="118"/>
      <c r="J32" s="118"/>
      <c r="K32" s="118"/>
      <c r="L32" s="118"/>
      <c r="M32" s="116"/>
      <c r="N32" s="116"/>
      <c r="O32" s="55" t="s">
        <v>3</v>
      </c>
      <c r="P32" s="56" t="s">
        <v>4</v>
      </c>
      <c r="Q32" s="57">
        <f>IF(P32="ASIGNADO",15,IF(P32="NO ASIGNADO",0,"0"))</f>
        <v>15</v>
      </c>
      <c r="R32" s="129">
        <f>SUM(Q32:Q38)</f>
        <v>100</v>
      </c>
      <c r="S32" s="134" t="s">
        <v>137</v>
      </c>
      <c r="T32" s="122">
        <f>IF(T35="DÉBIL",0,IF(T35="MODERADO",50,IF(T35="FUERTE",100,"")))</f>
        <v>100</v>
      </c>
      <c r="U32" s="123" t="str">
        <f>IF(AND(R35="FUERTE",S32="FUERTE (SIEMPRE SE EJECUTA)"),"NO","SÍ")</f>
        <v>NO</v>
      </c>
      <c r="V32" s="233"/>
      <c r="W32" s="233"/>
      <c r="X32" s="233"/>
      <c r="Y32" s="233"/>
      <c r="Z32" s="233"/>
      <c r="AA32" s="233"/>
      <c r="AB32" s="234"/>
      <c r="AC32" s="221"/>
      <c r="AD32" s="117"/>
      <c r="AE32" s="130"/>
      <c r="AF32" s="58"/>
      <c r="AG32" s="131"/>
      <c r="AH32" s="121"/>
      <c r="AI32" s="121"/>
      <c r="AJ32" s="121"/>
      <c r="AK32" s="147"/>
      <c r="AL32" s="37"/>
      <c r="AM32" s="152"/>
      <c r="AN32" s="153"/>
      <c r="AO32" s="37"/>
      <c r="AP32" s="37"/>
      <c r="AQ32" s="37"/>
    </row>
    <row r="33" spans="1:43" ht="63.75" hidden="1" customHeight="1">
      <c r="A33" s="232"/>
      <c r="B33" s="233"/>
      <c r="C33" s="233"/>
      <c r="D33" s="234"/>
      <c r="E33" s="232"/>
      <c r="F33" s="233"/>
      <c r="G33" s="233"/>
      <c r="H33" s="233"/>
      <c r="I33" s="233"/>
      <c r="J33" s="233"/>
      <c r="K33" s="233"/>
      <c r="L33" s="233"/>
      <c r="M33" s="233"/>
      <c r="N33" s="233"/>
      <c r="O33" s="59" t="s">
        <v>9</v>
      </c>
      <c r="P33" s="60" t="s">
        <v>150</v>
      </c>
      <c r="Q33" s="61">
        <f>IF(P33="ADECUADO",15,IF(P33="INADECUADO",0,"0"))</f>
        <v>15</v>
      </c>
      <c r="R33" s="240"/>
      <c r="S33" s="233"/>
      <c r="T33" s="233"/>
      <c r="U33" s="233"/>
      <c r="V33" s="233"/>
      <c r="W33" s="233"/>
      <c r="X33" s="233"/>
      <c r="Y33" s="233"/>
      <c r="Z33" s="233"/>
      <c r="AA33" s="233"/>
      <c r="AB33" s="234"/>
      <c r="AC33" s="221"/>
      <c r="AD33" s="232"/>
      <c r="AE33" s="234"/>
      <c r="AF33" s="58"/>
      <c r="AG33" s="232"/>
      <c r="AH33" s="233"/>
      <c r="AI33" s="233"/>
      <c r="AJ33" s="233"/>
      <c r="AK33" s="234"/>
      <c r="AL33" s="37"/>
      <c r="AM33" s="232"/>
      <c r="AN33" s="234"/>
      <c r="AO33" s="37"/>
      <c r="AP33" s="37"/>
      <c r="AQ33" s="37"/>
    </row>
    <row r="34" spans="1:43" ht="63.75" hidden="1" customHeight="1">
      <c r="A34" s="232"/>
      <c r="B34" s="233"/>
      <c r="C34" s="233"/>
      <c r="D34" s="234"/>
      <c r="E34" s="232"/>
      <c r="F34" s="233"/>
      <c r="G34" s="233"/>
      <c r="H34" s="233"/>
      <c r="I34" s="233"/>
      <c r="J34" s="233"/>
      <c r="K34" s="233"/>
      <c r="L34" s="233"/>
      <c r="M34" s="233"/>
      <c r="N34" s="233"/>
      <c r="O34" s="62" t="s">
        <v>16</v>
      </c>
      <c r="P34" s="60" t="s">
        <v>17</v>
      </c>
      <c r="Q34" s="61">
        <f>IF(P34="OPORTUNA",15,IF(P34="INOPORTUNA",0,"0"))</f>
        <v>15</v>
      </c>
      <c r="R34" s="250"/>
      <c r="S34" s="233"/>
      <c r="T34" s="237"/>
      <c r="U34" s="233"/>
      <c r="V34" s="233"/>
      <c r="W34" s="233"/>
      <c r="X34" s="233"/>
      <c r="Y34" s="233"/>
      <c r="Z34" s="233"/>
      <c r="AA34" s="233"/>
      <c r="AB34" s="234"/>
      <c r="AC34" s="221"/>
      <c r="AD34" s="232"/>
      <c r="AE34" s="242"/>
      <c r="AF34" s="58"/>
      <c r="AG34" s="232"/>
      <c r="AH34" s="233"/>
      <c r="AI34" s="233"/>
      <c r="AJ34" s="233"/>
      <c r="AK34" s="234"/>
      <c r="AL34" s="37"/>
      <c r="AM34" s="232"/>
      <c r="AN34" s="234"/>
      <c r="AO34" s="37"/>
      <c r="AP34" s="37"/>
      <c r="AQ34" s="37"/>
    </row>
    <row r="35" spans="1:43" ht="63.75" hidden="1" customHeight="1">
      <c r="A35" s="232"/>
      <c r="B35" s="233"/>
      <c r="C35" s="233"/>
      <c r="D35" s="234"/>
      <c r="E35" s="232"/>
      <c r="F35" s="233"/>
      <c r="G35" s="233"/>
      <c r="H35" s="233"/>
      <c r="I35" s="233"/>
      <c r="J35" s="233"/>
      <c r="K35" s="233"/>
      <c r="L35" s="233"/>
      <c r="M35" s="233"/>
      <c r="N35" s="233"/>
      <c r="O35" s="59" t="s">
        <v>23</v>
      </c>
      <c r="P35" s="60" t="s">
        <v>24</v>
      </c>
      <c r="Q35" s="61">
        <f>IF(P35="PREVENIR",15,IF(P35="DETECTAR",10,IF(P35="NO ES UN CONTROL",0,"0")))</f>
        <v>15</v>
      </c>
      <c r="R35" s="128" t="str">
        <f>IF(R32&lt;86,"DÉBIL",IF(R32&lt;96,"MODERADO",IF(R32&lt;101,"FUERTE","")))</f>
        <v>FUERTE</v>
      </c>
      <c r="S35" s="233"/>
      <c r="T35" s="124" t="str">
        <f>IF(AND(R35="FUERTE",S32="FUERTE (SIEMPRE SE EJECUTA)"),"FUERTE",IF(OR(R35="DÉBIL",S32="DÉBIL (NO SE EJECUTA)"),"DÉBIL",IF(OR(R35="MODERADO",S32="MODERADO (ALGUNAS VECES)"),"MODERADO")))</f>
        <v>FUERTE</v>
      </c>
      <c r="U35" s="233"/>
      <c r="V35" s="233"/>
      <c r="W35" s="233"/>
      <c r="X35" s="233"/>
      <c r="Y35" s="233"/>
      <c r="Z35" s="233"/>
      <c r="AA35" s="233"/>
      <c r="AB35" s="234"/>
      <c r="AC35" s="221"/>
      <c r="AD35" s="232"/>
      <c r="AE35" s="132" t="s">
        <v>148</v>
      </c>
      <c r="AF35" s="64"/>
      <c r="AG35" s="232"/>
      <c r="AH35" s="233"/>
      <c r="AI35" s="233"/>
      <c r="AJ35" s="233"/>
      <c r="AK35" s="234"/>
      <c r="AL35" s="37"/>
      <c r="AM35" s="232"/>
      <c r="AN35" s="234"/>
      <c r="AO35" s="37"/>
      <c r="AP35" s="37"/>
      <c r="AQ35" s="37"/>
    </row>
    <row r="36" spans="1:43" ht="63.75" hidden="1" customHeight="1">
      <c r="A36" s="232"/>
      <c r="B36" s="233"/>
      <c r="C36" s="233"/>
      <c r="D36" s="234"/>
      <c r="E36" s="232"/>
      <c r="F36" s="233"/>
      <c r="G36" s="233"/>
      <c r="H36" s="233"/>
      <c r="I36" s="233"/>
      <c r="J36" s="233"/>
      <c r="K36" s="233"/>
      <c r="L36" s="233"/>
      <c r="M36" s="233"/>
      <c r="N36" s="233"/>
      <c r="O36" s="59" t="s">
        <v>29</v>
      </c>
      <c r="P36" s="60" t="s">
        <v>30</v>
      </c>
      <c r="Q36" s="61">
        <f>IF(P36="CONFIABLE",15,IF(P36="NO CONFIABLE",0,"0"))</f>
        <v>15</v>
      </c>
      <c r="R36" s="240"/>
      <c r="S36" s="233"/>
      <c r="T36" s="233"/>
      <c r="U36" s="233"/>
      <c r="V36" s="233"/>
      <c r="W36" s="233"/>
      <c r="X36" s="233"/>
      <c r="Y36" s="233"/>
      <c r="Z36" s="233"/>
      <c r="AA36" s="233"/>
      <c r="AB36" s="234"/>
      <c r="AC36" s="221"/>
      <c r="AD36" s="232"/>
      <c r="AE36" s="242"/>
      <c r="AF36" s="64"/>
      <c r="AG36" s="232"/>
      <c r="AH36" s="233"/>
      <c r="AI36" s="233"/>
      <c r="AJ36" s="233"/>
      <c r="AK36" s="234"/>
      <c r="AL36" s="37"/>
      <c r="AM36" s="232"/>
      <c r="AN36" s="234"/>
      <c r="AO36" s="37"/>
      <c r="AP36" s="37"/>
      <c r="AQ36" s="37"/>
    </row>
    <row r="37" spans="1:43" ht="63.75" hidden="1" customHeight="1">
      <c r="A37" s="232"/>
      <c r="B37" s="233"/>
      <c r="C37" s="233"/>
      <c r="D37" s="234"/>
      <c r="E37" s="232"/>
      <c r="F37" s="233"/>
      <c r="G37" s="233"/>
      <c r="H37" s="233"/>
      <c r="I37" s="233"/>
      <c r="J37" s="233"/>
      <c r="K37" s="233"/>
      <c r="L37" s="233"/>
      <c r="M37" s="233"/>
      <c r="N37" s="233"/>
      <c r="O37" s="59" t="s">
        <v>34</v>
      </c>
      <c r="P37" s="60" t="s">
        <v>35</v>
      </c>
      <c r="Q37" s="61">
        <f>IF(P37="SE INVESTIGAN Y SE RESUELVEN OPORTUNAMENTE",15,IF(P37="NO SE INVESTIGAN Y SE RESUELVEN OPORTUNAMENTE",0,"0"))</f>
        <v>15</v>
      </c>
      <c r="R37" s="240"/>
      <c r="S37" s="233"/>
      <c r="T37" s="233"/>
      <c r="U37" s="233"/>
      <c r="V37" s="233"/>
      <c r="W37" s="233"/>
      <c r="X37" s="233"/>
      <c r="Y37" s="233"/>
      <c r="Z37" s="233"/>
      <c r="AA37" s="233"/>
      <c r="AB37" s="234"/>
      <c r="AC37" s="221"/>
      <c r="AD37" s="232"/>
      <c r="AE37" s="133"/>
      <c r="AF37" s="58"/>
      <c r="AG37" s="232"/>
      <c r="AH37" s="233"/>
      <c r="AI37" s="233"/>
      <c r="AJ37" s="233"/>
      <c r="AK37" s="234"/>
      <c r="AL37" s="37"/>
      <c r="AM37" s="232"/>
      <c r="AN37" s="234"/>
      <c r="AO37" s="37"/>
      <c r="AP37" s="37"/>
      <c r="AQ37" s="37"/>
    </row>
    <row r="38" spans="1:43" ht="63.75" hidden="1" customHeight="1">
      <c r="A38" s="232"/>
      <c r="B38" s="233"/>
      <c r="C38" s="233"/>
      <c r="D38" s="234"/>
      <c r="E38" s="232"/>
      <c r="F38" s="233"/>
      <c r="G38" s="233"/>
      <c r="H38" s="233"/>
      <c r="I38" s="237"/>
      <c r="J38" s="237"/>
      <c r="K38" s="237"/>
      <c r="L38" s="237"/>
      <c r="M38" s="237"/>
      <c r="N38" s="237"/>
      <c r="O38" s="65" t="s">
        <v>38</v>
      </c>
      <c r="P38" s="66" t="s">
        <v>151</v>
      </c>
      <c r="Q38" s="67">
        <f>IF(P38="COMPLETA",10,IF(P38="INCOMPLETA",5,IF(P38="NO EXISTE",0,"0")))</f>
        <v>10</v>
      </c>
      <c r="R38" s="245"/>
      <c r="S38" s="246"/>
      <c r="T38" s="246"/>
      <c r="U38" s="246"/>
      <c r="V38" s="233"/>
      <c r="W38" s="233"/>
      <c r="X38" s="233"/>
      <c r="Y38" s="233"/>
      <c r="Z38" s="233"/>
      <c r="AA38" s="233"/>
      <c r="AB38" s="234"/>
      <c r="AC38" s="221"/>
      <c r="AD38" s="248"/>
      <c r="AE38" s="247"/>
      <c r="AF38" s="58"/>
      <c r="AG38" s="248"/>
      <c r="AH38" s="246"/>
      <c r="AI38" s="246"/>
      <c r="AJ38" s="246"/>
      <c r="AK38" s="247"/>
      <c r="AL38" s="37"/>
      <c r="AM38" s="248"/>
      <c r="AN38" s="242"/>
      <c r="AO38" s="37"/>
      <c r="AP38" s="37"/>
      <c r="AQ38" s="37"/>
    </row>
    <row r="39" spans="1:43" ht="63.75" hidden="1" customHeight="1">
      <c r="A39" s="232"/>
      <c r="B39" s="233"/>
      <c r="C39" s="233"/>
      <c r="D39" s="234"/>
      <c r="E39" s="232"/>
      <c r="F39" s="233"/>
      <c r="G39" s="233"/>
      <c r="H39" s="233"/>
      <c r="I39" s="118"/>
      <c r="J39" s="116"/>
      <c r="K39" s="116"/>
      <c r="L39" s="116"/>
      <c r="M39" s="116"/>
      <c r="N39" s="116"/>
      <c r="O39" s="55" t="s">
        <v>3</v>
      </c>
      <c r="P39" s="56" t="s">
        <v>4</v>
      </c>
      <c r="Q39" s="57">
        <f>IF(P39="ASIGNADO",15,IF(P39="NO ASIGNADO",0,"0"))</f>
        <v>15</v>
      </c>
      <c r="R39" s="129">
        <f>SUM(Q39:Q45)</f>
        <v>100</v>
      </c>
      <c r="S39" s="134" t="s">
        <v>137</v>
      </c>
      <c r="T39" s="122">
        <f>IF(T42="DÉBIL",0,IF(T42="MODERADO",50,IF(T42="FUERTE",100,"")))</f>
        <v>100</v>
      </c>
      <c r="U39" s="123" t="str">
        <f>IF(AND(R42="FUERTE",S39="FUERTE (SIEMPRE SE EJECUTA)"),"NO","SÍ")</f>
        <v>NO</v>
      </c>
      <c r="V39" s="233"/>
      <c r="W39" s="233"/>
      <c r="X39" s="233"/>
      <c r="Y39" s="233"/>
      <c r="Z39" s="233"/>
      <c r="AA39" s="233"/>
      <c r="AB39" s="234"/>
      <c r="AC39" s="221"/>
      <c r="AD39" s="117"/>
      <c r="AE39" s="130"/>
      <c r="AF39" s="58"/>
      <c r="AG39" s="131"/>
      <c r="AH39" s="121"/>
      <c r="AI39" s="121"/>
      <c r="AJ39" s="121"/>
      <c r="AK39" s="147"/>
      <c r="AL39" s="37"/>
      <c r="AM39" s="152"/>
      <c r="AN39" s="153"/>
      <c r="AO39" s="37"/>
      <c r="AP39" s="37"/>
      <c r="AQ39" s="37"/>
    </row>
    <row r="40" spans="1:43" ht="63.75" hidden="1" customHeight="1">
      <c r="A40" s="232"/>
      <c r="B40" s="233"/>
      <c r="C40" s="233"/>
      <c r="D40" s="234"/>
      <c r="E40" s="232"/>
      <c r="F40" s="233"/>
      <c r="G40" s="233"/>
      <c r="H40" s="233"/>
      <c r="I40" s="233"/>
      <c r="J40" s="233"/>
      <c r="K40" s="233"/>
      <c r="L40" s="233"/>
      <c r="M40" s="233"/>
      <c r="N40" s="233"/>
      <c r="O40" s="59" t="s">
        <v>9</v>
      </c>
      <c r="P40" s="60" t="s">
        <v>150</v>
      </c>
      <c r="Q40" s="61">
        <f>IF(P40="ADECUADO",15,IF(P40="INADECUADO",0,"0"))</f>
        <v>15</v>
      </c>
      <c r="R40" s="240"/>
      <c r="S40" s="233"/>
      <c r="T40" s="233"/>
      <c r="U40" s="233"/>
      <c r="V40" s="233"/>
      <c r="W40" s="233"/>
      <c r="X40" s="233"/>
      <c r="Y40" s="233"/>
      <c r="Z40" s="233"/>
      <c r="AA40" s="233"/>
      <c r="AB40" s="234"/>
      <c r="AC40" s="221"/>
      <c r="AD40" s="232"/>
      <c r="AE40" s="234"/>
      <c r="AF40" s="58"/>
      <c r="AG40" s="232"/>
      <c r="AH40" s="233"/>
      <c r="AI40" s="233"/>
      <c r="AJ40" s="233"/>
      <c r="AK40" s="234"/>
      <c r="AL40" s="37"/>
      <c r="AM40" s="232"/>
      <c r="AN40" s="234"/>
      <c r="AO40" s="37"/>
      <c r="AP40" s="37"/>
      <c r="AQ40" s="37"/>
    </row>
    <row r="41" spans="1:43" ht="63.75" hidden="1" customHeight="1">
      <c r="A41" s="232"/>
      <c r="B41" s="233"/>
      <c r="C41" s="233"/>
      <c r="D41" s="234"/>
      <c r="E41" s="232"/>
      <c r="F41" s="233"/>
      <c r="G41" s="233"/>
      <c r="H41" s="233"/>
      <c r="I41" s="233"/>
      <c r="J41" s="233"/>
      <c r="K41" s="233"/>
      <c r="L41" s="233"/>
      <c r="M41" s="233"/>
      <c r="N41" s="233"/>
      <c r="O41" s="62" t="s">
        <v>16</v>
      </c>
      <c r="P41" s="60" t="s">
        <v>17</v>
      </c>
      <c r="Q41" s="61">
        <f>IF(P41="OPORTUNA",15,IF(P41="INOPORTUNA",0,"0"))</f>
        <v>15</v>
      </c>
      <c r="R41" s="250"/>
      <c r="S41" s="233"/>
      <c r="T41" s="237"/>
      <c r="U41" s="233"/>
      <c r="V41" s="233"/>
      <c r="W41" s="233"/>
      <c r="X41" s="233"/>
      <c r="Y41" s="233"/>
      <c r="Z41" s="233"/>
      <c r="AA41" s="233"/>
      <c r="AB41" s="234"/>
      <c r="AC41" s="221"/>
      <c r="AD41" s="232"/>
      <c r="AE41" s="242"/>
      <c r="AF41" s="58"/>
      <c r="AG41" s="232"/>
      <c r="AH41" s="233"/>
      <c r="AI41" s="233"/>
      <c r="AJ41" s="233"/>
      <c r="AK41" s="234"/>
      <c r="AL41" s="37"/>
      <c r="AM41" s="232"/>
      <c r="AN41" s="234"/>
      <c r="AO41" s="37"/>
      <c r="AP41" s="37"/>
      <c r="AQ41" s="37"/>
    </row>
    <row r="42" spans="1:43" ht="63.75" hidden="1" customHeight="1">
      <c r="A42" s="232"/>
      <c r="B42" s="233"/>
      <c r="C42" s="233"/>
      <c r="D42" s="234"/>
      <c r="E42" s="232"/>
      <c r="F42" s="233"/>
      <c r="G42" s="233"/>
      <c r="H42" s="233"/>
      <c r="I42" s="233"/>
      <c r="J42" s="233"/>
      <c r="K42" s="233"/>
      <c r="L42" s="233"/>
      <c r="M42" s="233"/>
      <c r="N42" s="233"/>
      <c r="O42" s="59" t="s">
        <v>23</v>
      </c>
      <c r="P42" s="60" t="s">
        <v>24</v>
      </c>
      <c r="Q42" s="61">
        <f>IF(P42="PREVENIR",15,IF(P42="DETECTAR",10,IF(P42="NO ES UN CONTROL",0,"0")))</f>
        <v>15</v>
      </c>
      <c r="R42" s="128" t="str">
        <f>IF(R39&lt;86,"DÉBIL",IF(R39&lt;96,"MODERADO",IF(R39&lt;101,"FUERTE","")))</f>
        <v>FUERTE</v>
      </c>
      <c r="S42" s="233"/>
      <c r="T42" s="124" t="str">
        <f>IF(AND(R42="FUERTE",S39="FUERTE (SIEMPRE SE EJECUTA)"),"FUERTE",IF(OR(R42="DÉBIL",S39="DÉBIL (NO SE EJECUTA)"),"DÉBIL",IF(OR(R42="MODERADO",S39="MODERADO (ALGUNAS VECES)"),"MODERADO")))</f>
        <v>FUERTE</v>
      </c>
      <c r="U42" s="233"/>
      <c r="V42" s="233"/>
      <c r="W42" s="233"/>
      <c r="X42" s="233"/>
      <c r="Y42" s="233"/>
      <c r="Z42" s="233"/>
      <c r="AA42" s="233"/>
      <c r="AB42" s="234"/>
      <c r="AC42" s="221"/>
      <c r="AD42" s="232"/>
      <c r="AE42" s="132" t="s">
        <v>148</v>
      </c>
      <c r="AF42" s="64"/>
      <c r="AG42" s="232"/>
      <c r="AH42" s="233"/>
      <c r="AI42" s="233"/>
      <c r="AJ42" s="233"/>
      <c r="AK42" s="234"/>
      <c r="AL42" s="37"/>
      <c r="AM42" s="232"/>
      <c r="AN42" s="234"/>
      <c r="AO42" s="37"/>
      <c r="AP42" s="37"/>
      <c r="AQ42" s="37"/>
    </row>
    <row r="43" spans="1:43" ht="63.75" hidden="1" customHeight="1">
      <c r="A43" s="232"/>
      <c r="B43" s="233"/>
      <c r="C43" s="233"/>
      <c r="D43" s="234"/>
      <c r="E43" s="232"/>
      <c r="F43" s="233"/>
      <c r="G43" s="233"/>
      <c r="H43" s="233"/>
      <c r="I43" s="233"/>
      <c r="J43" s="233"/>
      <c r="K43" s="233"/>
      <c r="L43" s="233"/>
      <c r="M43" s="233"/>
      <c r="N43" s="233"/>
      <c r="O43" s="59" t="s">
        <v>29</v>
      </c>
      <c r="P43" s="60" t="s">
        <v>30</v>
      </c>
      <c r="Q43" s="61">
        <f>IF(P43="CONFIABLE",15,IF(P43="NO CONFIABLE",0,"0"))</f>
        <v>15</v>
      </c>
      <c r="R43" s="240"/>
      <c r="S43" s="233"/>
      <c r="T43" s="233"/>
      <c r="U43" s="233"/>
      <c r="V43" s="233"/>
      <c r="W43" s="233"/>
      <c r="X43" s="233"/>
      <c r="Y43" s="233"/>
      <c r="Z43" s="233"/>
      <c r="AA43" s="233"/>
      <c r="AB43" s="234"/>
      <c r="AC43" s="221"/>
      <c r="AD43" s="232"/>
      <c r="AE43" s="242"/>
      <c r="AF43" s="64"/>
      <c r="AG43" s="232"/>
      <c r="AH43" s="233"/>
      <c r="AI43" s="233"/>
      <c r="AJ43" s="233"/>
      <c r="AK43" s="234"/>
      <c r="AL43" s="37"/>
      <c r="AM43" s="232"/>
      <c r="AN43" s="234"/>
      <c r="AO43" s="37"/>
      <c r="AP43" s="37"/>
      <c r="AQ43" s="37"/>
    </row>
    <row r="44" spans="1:43" ht="63.75" hidden="1" customHeight="1">
      <c r="A44" s="232"/>
      <c r="B44" s="233"/>
      <c r="C44" s="233"/>
      <c r="D44" s="234"/>
      <c r="E44" s="232"/>
      <c r="F44" s="233"/>
      <c r="G44" s="233"/>
      <c r="H44" s="233"/>
      <c r="I44" s="233"/>
      <c r="J44" s="233"/>
      <c r="K44" s="233"/>
      <c r="L44" s="233"/>
      <c r="M44" s="233"/>
      <c r="N44" s="233"/>
      <c r="O44" s="59" t="s">
        <v>34</v>
      </c>
      <c r="P44" s="60" t="s">
        <v>35</v>
      </c>
      <c r="Q44" s="61">
        <f>IF(P44="SE INVESTIGAN Y SE RESUELVEN OPORTUNAMENTE",15,IF(P44="NO SE INVESTIGAN Y SE RESUELVEN OPORTUNAMENTE",0,"0"))</f>
        <v>15</v>
      </c>
      <c r="R44" s="240"/>
      <c r="S44" s="233"/>
      <c r="T44" s="233"/>
      <c r="U44" s="233"/>
      <c r="V44" s="233"/>
      <c r="W44" s="233"/>
      <c r="X44" s="233"/>
      <c r="Y44" s="233"/>
      <c r="Z44" s="233"/>
      <c r="AA44" s="233"/>
      <c r="AB44" s="234"/>
      <c r="AC44" s="221"/>
      <c r="AD44" s="232"/>
      <c r="AE44" s="133"/>
      <c r="AF44" s="58"/>
      <c r="AG44" s="232"/>
      <c r="AH44" s="233"/>
      <c r="AI44" s="233"/>
      <c r="AJ44" s="233"/>
      <c r="AK44" s="234"/>
      <c r="AL44" s="37"/>
      <c r="AM44" s="232"/>
      <c r="AN44" s="234"/>
      <c r="AO44" s="37"/>
      <c r="AP44" s="37"/>
      <c r="AQ44" s="37"/>
    </row>
    <row r="45" spans="1:43" ht="63.75" hidden="1" customHeight="1">
      <c r="A45" s="232"/>
      <c r="B45" s="246"/>
      <c r="C45" s="246"/>
      <c r="D45" s="247"/>
      <c r="E45" s="232"/>
      <c r="F45" s="233"/>
      <c r="G45" s="233"/>
      <c r="H45" s="233"/>
      <c r="I45" s="237"/>
      <c r="J45" s="237"/>
      <c r="K45" s="237"/>
      <c r="L45" s="237"/>
      <c r="M45" s="237"/>
      <c r="N45" s="237"/>
      <c r="O45" s="65" t="s">
        <v>38</v>
      </c>
      <c r="P45" s="66" t="s">
        <v>151</v>
      </c>
      <c r="Q45" s="67">
        <f>IF(P45="COMPLETA",10,IF(P45="INCOMPLETA",5,IF(P45="NO EXISTE",0,"0")))</f>
        <v>10</v>
      </c>
      <c r="R45" s="245"/>
      <c r="S45" s="246"/>
      <c r="T45" s="246"/>
      <c r="U45" s="246"/>
      <c r="V45" s="233"/>
      <c r="W45" s="233"/>
      <c r="X45" s="233"/>
      <c r="Y45" s="233"/>
      <c r="Z45" s="233"/>
      <c r="AA45" s="233"/>
      <c r="AB45" s="234"/>
      <c r="AC45" s="221"/>
      <c r="AD45" s="248"/>
      <c r="AE45" s="247"/>
      <c r="AF45" s="58"/>
      <c r="AG45" s="248"/>
      <c r="AH45" s="246"/>
      <c r="AI45" s="246"/>
      <c r="AJ45" s="246"/>
      <c r="AK45" s="247"/>
      <c r="AL45" s="37"/>
      <c r="AM45" s="248"/>
      <c r="AN45" s="242"/>
      <c r="AO45" s="37"/>
      <c r="AP45" s="37"/>
      <c r="AQ45" s="37"/>
    </row>
    <row r="46" spans="1:43" ht="63.75" hidden="1" customHeight="1">
      <c r="A46" s="232"/>
      <c r="B46" s="119"/>
      <c r="C46" s="119"/>
      <c r="D46" s="155"/>
      <c r="E46" s="232"/>
      <c r="F46" s="233"/>
      <c r="G46" s="233"/>
      <c r="H46" s="233"/>
      <c r="I46" s="119"/>
      <c r="J46" s="116"/>
      <c r="K46" s="116"/>
      <c r="L46" s="68"/>
      <c r="M46" s="68"/>
      <c r="N46" s="116"/>
      <c r="O46" s="55" t="s">
        <v>3</v>
      </c>
      <c r="P46" s="56" t="s">
        <v>4</v>
      </c>
      <c r="Q46" s="57">
        <f>IF(P46="ASIGNADO",15,IF(P46="NO ASIGNADO",0,"0"))</f>
        <v>15</v>
      </c>
      <c r="R46" s="129">
        <f>SUM(Q46:Q52)</f>
        <v>100</v>
      </c>
      <c r="S46" s="134" t="s">
        <v>137</v>
      </c>
      <c r="T46" s="122">
        <f>IF(T49="DÉBIL",0,IF(T49="MODERADO",50,IF(T49="FUERTE",100,"")))</f>
        <v>100</v>
      </c>
      <c r="U46" s="123" t="str">
        <f>IF(AND(R49="FUERTE",S46="FUERTE (SIEMPRE SE EJECUTA)"),"NO","SÍ")</f>
        <v>NO</v>
      </c>
      <c r="V46" s="233"/>
      <c r="W46" s="233"/>
      <c r="X46" s="233"/>
      <c r="Y46" s="233"/>
      <c r="Z46" s="233"/>
      <c r="AA46" s="233"/>
      <c r="AB46" s="234"/>
      <c r="AC46" s="221"/>
      <c r="AD46" s="117"/>
      <c r="AE46" s="130"/>
      <c r="AF46" s="58"/>
      <c r="AG46" s="131"/>
      <c r="AH46" s="121"/>
      <c r="AI46" s="121"/>
      <c r="AJ46" s="121"/>
      <c r="AK46" s="147"/>
      <c r="AL46" s="37"/>
      <c r="AM46" s="69"/>
      <c r="AN46" s="153"/>
      <c r="AO46" s="37"/>
      <c r="AP46" s="37"/>
      <c r="AQ46" s="37"/>
    </row>
    <row r="47" spans="1:43" ht="63.75" hidden="1" customHeight="1">
      <c r="A47" s="232"/>
      <c r="B47" s="233"/>
      <c r="C47" s="233"/>
      <c r="D47" s="234"/>
      <c r="E47" s="232"/>
      <c r="F47" s="233"/>
      <c r="G47" s="233"/>
      <c r="H47" s="233"/>
      <c r="I47" s="233"/>
      <c r="J47" s="233"/>
      <c r="K47" s="233"/>
      <c r="L47" s="99"/>
      <c r="M47" s="99"/>
      <c r="N47" s="233"/>
      <c r="O47" s="59" t="s">
        <v>9</v>
      </c>
      <c r="P47" s="60" t="s">
        <v>150</v>
      </c>
      <c r="Q47" s="61">
        <f>IF(P47="ADECUADO",15,IF(P47="INADECUADO",0,"0"))</f>
        <v>15</v>
      </c>
      <c r="R47" s="240"/>
      <c r="S47" s="233"/>
      <c r="T47" s="233"/>
      <c r="U47" s="233"/>
      <c r="V47" s="233"/>
      <c r="W47" s="233"/>
      <c r="X47" s="233"/>
      <c r="Y47" s="233"/>
      <c r="Z47" s="233"/>
      <c r="AA47" s="233"/>
      <c r="AB47" s="234"/>
      <c r="AC47" s="221"/>
      <c r="AD47" s="232"/>
      <c r="AE47" s="234"/>
      <c r="AF47" s="58"/>
      <c r="AG47" s="232"/>
      <c r="AH47" s="233"/>
      <c r="AI47" s="233"/>
      <c r="AJ47" s="233"/>
      <c r="AK47" s="234"/>
      <c r="AL47" s="37"/>
      <c r="AM47" s="100"/>
      <c r="AN47" s="234"/>
      <c r="AO47" s="37"/>
      <c r="AP47" s="37"/>
      <c r="AQ47" s="37"/>
    </row>
    <row r="48" spans="1:43" ht="63.75" hidden="1" customHeight="1">
      <c r="A48" s="232"/>
      <c r="B48" s="233"/>
      <c r="C48" s="233"/>
      <c r="D48" s="234"/>
      <c r="E48" s="232"/>
      <c r="F48" s="233"/>
      <c r="G48" s="233"/>
      <c r="H48" s="233"/>
      <c r="I48" s="233"/>
      <c r="J48" s="233"/>
      <c r="K48" s="233"/>
      <c r="L48" s="99"/>
      <c r="M48" s="99"/>
      <c r="N48" s="233"/>
      <c r="O48" s="62" t="s">
        <v>16</v>
      </c>
      <c r="P48" s="60" t="s">
        <v>17</v>
      </c>
      <c r="Q48" s="61">
        <f>IF(P48="OPORTUNA",15,IF(P48="INOPORTUNA",0,"0"))</f>
        <v>15</v>
      </c>
      <c r="R48" s="250"/>
      <c r="S48" s="233"/>
      <c r="T48" s="237"/>
      <c r="U48" s="233"/>
      <c r="V48" s="233"/>
      <c r="W48" s="233"/>
      <c r="X48" s="233"/>
      <c r="Y48" s="233"/>
      <c r="Z48" s="233"/>
      <c r="AA48" s="233"/>
      <c r="AB48" s="234"/>
      <c r="AC48" s="221"/>
      <c r="AD48" s="232"/>
      <c r="AE48" s="242"/>
      <c r="AF48" s="58"/>
      <c r="AG48" s="232"/>
      <c r="AH48" s="233"/>
      <c r="AI48" s="233"/>
      <c r="AJ48" s="233"/>
      <c r="AK48" s="234"/>
      <c r="AL48" s="37"/>
      <c r="AM48" s="100"/>
      <c r="AN48" s="234"/>
      <c r="AO48" s="37"/>
      <c r="AP48" s="37"/>
      <c r="AQ48" s="37"/>
    </row>
    <row r="49" spans="1:43" ht="63.75" hidden="1" customHeight="1">
      <c r="A49" s="232"/>
      <c r="B49" s="233"/>
      <c r="C49" s="233"/>
      <c r="D49" s="234"/>
      <c r="E49" s="232"/>
      <c r="F49" s="233"/>
      <c r="G49" s="233"/>
      <c r="H49" s="233"/>
      <c r="I49" s="233"/>
      <c r="J49" s="233"/>
      <c r="K49" s="233"/>
      <c r="L49" s="99"/>
      <c r="M49" s="99"/>
      <c r="N49" s="233"/>
      <c r="O49" s="59" t="s">
        <v>23</v>
      </c>
      <c r="P49" s="60" t="s">
        <v>24</v>
      </c>
      <c r="Q49" s="61">
        <f>IF(P49="PREVENIR",15,IF(P49="DETECTAR",10,IF(P49="NO ES UN CONTROL",0,"0")))</f>
        <v>15</v>
      </c>
      <c r="R49" s="128" t="str">
        <f>IF(R46&lt;86,"DÉBIL",IF(R46&lt;96,"MODERADO",IF(R46&lt;101,"FUERTE","")))</f>
        <v>FUERTE</v>
      </c>
      <c r="S49" s="233"/>
      <c r="T49" s="124" t="str">
        <f>IF(AND(R49="FUERTE",S46="FUERTE (SIEMPRE SE EJECUTA)"),"FUERTE",IF(OR(R49="DÉBIL",S46="DÉBIL (NO SE EJECUTA)"),"DÉBIL",IF(OR(R49="MODERADO",S46="MODERADO (ALGUNAS VECES)"),"MODERADO")))</f>
        <v>FUERTE</v>
      </c>
      <c r="U49" s="233"/>
      <c r="V49" s="233"/>
      <c r="W49" s="233"/>
      <c r="X49" s="233"/>
      <c r="Y49" s="233"/>
      <c r="Z49" s="233"/>
      <c r="AA49" s="233"/>
      <c r="AB49" s="234"/>
      <c r="AC49" s="221"/>
      <c r="AD49" s="232"/>
      <c r="AE49" s="132" t="s">
        <v>148</v>
      </c>
      <c r="AF49" s="64"/>
      <c r="AG49" s="232"/>
      <c r="AH49" s="233"/>
      <c r="AI49" s="233"/>
      <c r="AJ49" s="233"/>
      <c r="AK49" s="234"/>
      <c r="AL49" s="37"/>
      <c r="AM49" s="100"/>
      <c r="AN49" s="234"/>
      <c r="AO49" s="37"/>
      <c r="AP49" s="37"/>
      <c r="AQ49" s="37"/>
    </row>
    <row r="50" spans="1:43" ht="63.75" hidden="1" customHeight="1">
      <c r="A50" s="232"/>
      <c r="B50" s="233"/>
      <c r="C50" s="233"/>
      <c r="D50" s="234"/>
      <c r="E50" s="232"/>
      <c r="F50" s="233"/>
      <c r="G50" s="233"/>
      <c r="H50" s="233"/>
      <c r="I50" s="233"/>
      <c r="J50" s="233"/>
      <c r="K50" s="233"/>
      <c r="L50" s="99"/>
      <c r="M50" s="99"/>
      <c r="N50" s="233"/>
      <c r="O50" s="59" t="s">
        <v>29</v>
      </c>
      <c r="P50" s="60" t="s">
        <v>30</v>
      </c>
      <c r="Q50" s="61">
        <f>IF(P50="CONFIABLE",15,IF(P50="NO CONFIABLE",0,"0"))</f>
        <v>15</v>
      </c>
      <c r="R50" s="240"/>
      <c r="S50" s="233"/>
      <c r="T50" s="233"/>
      <c r="U50" s="233"/>
      <c r="V50" s="233"/>
      <c r="W50" s="233"/>
      <c r="X50" s="233"/>
      <c r="Y50" s="233"/>
      <c r="Z50" s="233"/>
      <c r="AA50" s="233"/>
      <c r="AB50" s="234"/>
      <c r="AC50" s="221"/>
      <c r="AD50" s="232"/>
      <c r="AE50" s="242"/>
      <c r="AF50" s="64"/>
      <c r="AG50" s="232"/>
      <c r="AH50" s="233"/>
      <c r="AI50" s="233"/>
      <c r="AJ50" s="233"/>
      <c r="AK50" s="234"/>
      <c r="AL50" s="37"/>
      <c r="AM50" s="100"/>
      <c r="AN50" s="234"/>
      <c r="AO50" s="37"/>
      <c r="AP50" s="37"/>
      <c r="AQ50" s="37"/>
    </row>
    <row r="51" spans="1:43" ht="63.75" hidden="1" customHeight="1">
      <c r="A51" s="232"/>
      <c r="B51" s="233"/>
      <c r="C51" s="233"/>
      <c r="D51" s="234"/>
      <c r="E51" s="232"/>
      <c r="F51" s="233"/>
      <c r="G51" s="233"/>
      <c r="H51" s="233"/>
      <c r="I51" s="233"/>
      <c r="J51" s="233"/>
      <c r="K51" s="233"/>
      <c r="L51" s="99"/>
      <c r="M51" s="99"/>
      <c r="N51" s="233"/>
      <c r="O51" s="59" t="s">
        <v>34</v>
      </c>
      <c r="P51" s="60" t="s">
        <v>35</v>
      </c>
      <c r="Q51" s="61">
        <f>IF(P51="SE INVESTIGAN Y SE RESUELVEN OPORTUNAMENTE",15,IF(P51="NO SE INVESTIGAN Y SE RESUELVEN OPORTUNAMENTE",0,"0"))</f>
        <v>15</v>
      </c>
      <c r="R51" s="240"/>
      <c r="S51" s="233"/>
      <c r="T51" s="233"/>
      <c r="U51" s="233"/>
      <c r="V51" s="233"/>
      <c r="W51" s="233"/>
      <c r="X51" s="233"/>
      <c r="Y51" s="233"/>
      <c r="Z51" s="233"/>
      <c r="AA51" s="233"/>
      <c r="AB51" s="234"/>
      <c r="AC51" s="221"/>
      <c r="AD51" s="232"/>
      <c r="AE51" s="133"/>
      <c r="AF51" s="58"/>
      <c r="AG51" s="232"/>
      <c r="AH51" s="233"/>
      <c r="AI51" s="233"/>
      <c r="AJ51" s="233"/>
      <c r="AK51" s="234"/>
      <c r="AL51" s="37"/>
      <c r="AM51" s="100"/>
      <c r="AN51" s="234"/>
      <c r="AO51" s="37"/>
      <c r="AP51" s="37"/>
      <c r="AQ51" s="37"/>
    </row>
    <row r="52" spans="1:43" ht="63.75" hidden="1" customHeight="1">
      <c r="A52" s="232"/>
      <c r="B52" s="246"/>
      <c r="C52" s="246"/>
      <c r="D52" s="247"/>
      <c r="E52" s="232"/>
      <c r="F52" s="233"/>
      <c r="G52" s="233"/>
      <c r="H52" s="233"/>
      <c r="I52" s="237"/>
      <c r="J52" s="237"/>
      <c r="K52" s="237"/>
      <c r="L52" s="70"/>
      <c r="M52" s="70"/>
      <c r="N52" s="237"/>
      <c r="O52" s="65" t="s">
        <v>38</v>
      </c>
      <c r="P52" s="66" t="s">
        <v>39</v>
      </c>
      <c r="Q52" s="67">
        <f>IF(P52="COMPLETA",10,IF(P52="INCOMPLETA",5,IF(P52="NO EXISTE",0,"0")))</f>
        <v>10</v>
      </c>
      <c r="R52" s="245"/>
      <c r="S52" s="246"/>
      <c r="T52" s="246"/>
      <c r="U52" s="246"/>
      <c r="V52" s="233"/>
      <c r="W52" s="233"/>
      <c r="X52" s="233"/>
      <c r="Y52" s="233"/>
      <c r="Z52" s="233"/>
      <c r="AA52" s="233"/>
      <c r="AB52" s="234"/>
      <c r="AC52" s="221"/>
      <c r="AD52" s="248"/>
      <c r="AE52" s="247"/>
      <c r="AF52" s="58"/>
      <c r="AG52" s="248"/>
      <c r="AH52" s="246"/>
      <c r="AI52" s="246"/>
      <c r="AJ52" s="246"/>
      <c r="AK52" s="247"/>
      <c r="AL52" s="37"/>
      <c r="AM52" s="71"/>
      <c r="AN52" s="242"/>
      <c r="AO52" s="37"/>
      <c r="AP52" s="37"/>
      <c r="AQ52" s="37"/>
    </row>
    <row r="53" spans="1:43" ht="63.75" hidden="1" customHeight="1">
      <c r="A53" s="232"/>
      <c r="B53" s="119"/>
      <c r="C53" s="119"/>
      <c r="D53" s="155"/>
      <c r="E53" s="232"/>
      <c r="F53" s="233"/>
      <c r="G53" s="233"/>
      <c r="H53" s="233"/>
      <c r="I53" s="119"/>
      <c r="J53" s="116"/>
      <c r="K53" s="116"/>
      <c r="L53" s="116"/>
      <c r="M53" s="116"/>
      <c r="N53" s="116"/>
      <c r="O53" s="55" t="s">
        <v>3</v>
      </c>
      <c r="P53" s="56" t="s">
        <v>4</v>
      </c>
      <c r="Q53" s="57">
        <f>IF(P53="ASIGNADO",15,IF(P53="NO ASIGNADO",0,"0"))</f>
        <v>15</v>
      </c>
      <c r="R53" s="129">
        <f>SUM(Q53:Q59)</f>
        <v>100</v>
      </c>
      <c r="S53" s="134" t="s">
        <v>137</v>
      </c>
      <c r="T53" s="122">
        <f>IF(T56="DÉBIL",0,IF(T56="MODERADO",50,IF(T56="FUERTE",100,"")))</f>
        <v>100</v>
      </c>
      <c r="U53" s="123" t="str">
        <f>IF(AND(R56="FUERTE",S53="FUERTE (SIEMPRE SE EJECUTA)"),"NO","SÍ")</f>
        <v>NO</v>
      </c>
      <c r="V53" s="233"/>
      <c r="W53" s="233"/>
      <c r="X53" s="233"/>
      <c r="Y53" s="233"/>
      <c r="Z53" s="233"/>
      <c r="AA53" s="233"/>
      <c r="AB53" s="234"/>
      <c r="AC53" s="221"/>
      <c r="AD53" s="117"/>
      <c r="AE53" s="130"/>
      <c r="AF53" s="58"/>
      <c r="AG53" s="131"/>
      <c r="AH53" s="121"/>
      <c r="AI53" s="121"/>
      <c r="AJ53" s="121"/>
      <c r="AK53" s="147"/>
      <c r="AL53" s="37"/>
      <c r="AM53" s="152"/>
      <c r="AN53" s="153"/>
    </row>
    <row r="54" spans="1:43" ht="63.75" hidden="1" customHeight="1">
      <c r="A54" s="232"/>
      <c r="B54" s="233"/>
      <c r="C54" s="233"/>
      <c r="D54" s="234"/>
      <c r="E54" s="232"/>
      <c r="F54" s="233"/>
      <c r="G54" s="233"/>
      <c r="H54" s="233"/>
      <c r="I54" s="233"/>
      <c r="J54" s="233"/>
      <c r="K54" s="233"/>
      <c r="L54" s="233"/>
      <c r="M54" s="233"/>
      <c r="N54" s="233"/>
      <c r="O54" s="59" t="s">
        <v>9</v>
      </c>
      <c r="P54" s="60" t="s">
        <v>10</v>
      </c>
      <c r="Q54" s="61">
        <f>IF(P54="ADECUADO",15,IF(P54="INADECUADO",0,"0"))</f>
        <v>15</v>
      </c>
      <c r="R54" s="240"/>
      <c r="S54" s="233"/>
      <c r="T54" s="233"/>
      <c r="U54" s="233"/>
      <c r="V54" s="233"/>
      <c r="W54" s="233"/>
      <c r="X54" s="233"/>
      <c r="Y54" s="233"/>
      <c r="Z54" s="233"/>
      <c r="AA54" s="233"/>
      <c r="AB54" s="234"/>
      <c r="AC54" s="221"/>
      <c r="AD54" s="232"/>
      <c r="AE54" s="234"/>
      <c r="AF54" s="58"/>
      <c r="AG54" s="232"/>
      <c r="AH54" s="233"/>
      <c r="AI54" s="233"/>
      <c r="AJ54" s="233"/>
      <c r="AK54" s="234"/>
      <c r="AL54" s="37"/>
      <c r="AM54" s="232"/>
      <c r="AN54" s="234"/>
    </row>
    <row r="55" spans="1:43" ht="63.75" hidden="1" customHeight="1">
      <c r="A55" s="232"/>
      <c r="B55" s="233"/>
      <c r="C55" s="233"/>
      <c r="D55" s="234"/>
      <c r="E55" s="232"/>
      <c r="F55" s="233"/>
      <c r="G55" s="233"/>
      <c r="H55" s="233"/>
      <c r="I55" s="233"/>
      <c r="J55" s="233"/>
      <c r="K55" s="233"/>
      <c r="L55" s="233"/>
      <c r="M55" s="233"/>
      <c r="N55" s="233"/>
      <c r="O55" s="62" t="s">
        <v>16</v>
      </c>
      <c r="P55" s="60" t="s">
        <v>17</v>
      </c>
      <c r="Q55" s="61">
        <f>IF(P55="OPORTUNA",15,IF(P55="INOPORTUNA",0,"0"))</f>
        <v>15</v>
      </c>
      <c r="R55" s="250"/>
      <c r="S55" s="233"/>
      <c r="T55" s="237"/>
      <c r="U55" s="233"/>
      <c r="V55" s="233"/>
      <c r="W55" s="233"/>
      <c r="X55" s="233"/>
      <c r="Y55" s="233"/>
      <c r="Z55" s="233"/>
      <c r="AA55" s="233"/>
      <c r="AB55" s="234"/>
      <c r="AC55" s="221"/>
      <c r="AD55" s="232"/>
      <c r="AE55" s="242"/>
      <c r="AF55" s="58"/>
      <c r="AG55" s="232"/>
      <c r="AH55" s="233"/>
      <c r="AI55" s="233"/>
      <c r="AJ55" s="233"/>
      <c r="AK55" s="234"/>
      <c r="AL55" s="37"/>
      <c r="AM55" s="232"/>
      <c r="AN55" s="234"/>
    </row>
    <row r="56" spans="1:43" ht="63.75" hidden="1" customHeight="1">
      <c r="A56" s="232"/>
      <c r="B56" s="233"/>
      <c r="C56" s="233"/>
      <c r="D56" s="234"/>
      <c r="E56" s="232"/>
      <c r="F56" s="233"/>
      <c r="G56" s="233"/>
      <c r="H56" s="233"/>
      <c r="I56" s="233"/>
      <c r="J56" s="233"/>
      <c r="K56" s="233"/>
      <c r="L56" s="233"/>
      <c r="M56" s="233"/>
      <c r="N56" s="233"/>
      <c r="O56" s="59" t="s">
        <v>23</v>
      </c>
      <c r="P56" s="60" t="s">
        <v>24</v>
      </c>
      <c r="Q56" s="61">
        <f>IF(P56="PREVENIR",15,IF(P56="DETECTAR",10,IF(P56="NO ES UN CONTROL",0,"0")))</f>
        <v>15</v>
      </c>
      <c r="R56" s="128" t="str">
        <f>IF(R53&lt;86,"DÉBIL",IF(R53&lt;96,"MODERADO",IF(R53&lt;101,"FUERTE","")))</f>
        <v>FUERTE</v>
      </c>
      <c r="S56" s="233"/>
      <c r="T56" s="124" t="str">
        <f>IF(AND(R56="FUERTE",S53="FUERTE (SIEMPRE SE EJECUTA)"),"FUERTE",IF(OR(R56="DÉBIL",S53="DÉBIL (NO SE EJECUTA)"),"DÉBIL",IF(OR(R56="MODERADO",S53="MODERADO (ALGUNAS VECES)"),"MODERADO")))</f>
        <v>FUERTE</v>
      </c>
      <c r="U56" s="233"/>
      <c r="V56" s="233"/>
      <c r="W56" s="233"/>
      <c r="X56" s="233"/>
      <c r="Y56" s="233"/>
      <c r="Z56" s="233"/>
      <c r="AA56" s="233"/>
      <c r="AB56" s="234"/>
      <c r="AC56" s="221"/>
      <c r="AD56" s="232"/>
      <c r="AE56" s="132" t="s">
        <v>148</v>
      </c>
      <c r="AF56" s="64"/>
      <c r="AG56" s="232"/>
      <c r="AH56" s="233"/>
      <c r="AI56" s="233"/>
      <c r="AJ56" s="233"/>
      <c r="AK56" s="234"/>
      <c r="AL56" s="37"/>
      <c r="AM56" s="232"/>
      <c r="AN56" s="234"/>
    </row>
    <row r="57" spans="1:43" ht="63.75" hidden="1" customHeight="1">
      <c r="A57" s="232"/>
      <c r="B57" s="233"/>
      <c r="C57" s="233"/>
      <c r="D57" s="234"/>
      <c r="E57" s="232"/>
      <c r="F57" s="233"/>
      <c r="G57" s="233"/>
      <c r="H57" s="233"/>
      <c r="I57" s="233"/>
      <c r="J57" s="233"/>
      <c r="K57" s="233"/>
      <c r="L57" s="233"/>
      <c r="M57" s="233"/>
      <c r="N57" s="233"/>
      <c r="O57" s="59" t="s">
        <v>29</v>
      </c>
      <c r="P57" s="60" t="s">
        <v>30</v>
      </c>
      <c r="Q57" s="61">
        <f>IF(P57="CONFIABLE",15,IF(P57="NO CONFIABLE",0,"0"))</f>
        <v>15</v>
      </c>
      <c r="R57" s="240"/>
      <c r="S57" s="233"/>
      <c r="T57" s="233"/>
      <c r="U57" s="233"/>
      <c r="V57" s="233"/>
      <c r="W57" s="233"/>
      <c r="X57" s="233"/>
      <c r="Y57" s="233"/>
      <c r="Z57" s="233"/>
      <c r="AA57" s="233"/>
      <c r="AB57" s="234"/>
      <c r="AC57" s="221"/>
      <c r="AD57" s="232"/>
      <c r="AE57" s="242"/>
      <c r="AF57" s="64"/>
      <c r="AG57" s="232"/>
      <c r="AH57" s="233"/>
      <c r="AI57" s="233"/>
      <c r="AJ57" s="233"/>
      <c r="AK57" s="234"/>
      <c r="AL57" s="37"/>
      <c r="AM57" s="232"/>
      <c r="AN57" s="234"/>
    </row>
    <row r="58" spans="1:43" ht="63.75" hidden="1" customHeight="1">
      <c r="A58" s="232"/>
      <c r="B58" s="233"/>
      <c r="C58" s="233"/>
      <c r="D58" s="234"/>
      <c r="E58" s="232"/>
      <c r="F58" s="233"/>
      <c r="G58" s="233"/>
      <c r="H58" s="233"/>
      <c r="I58" s="233"/>
      <c r="J58" s="233"/>
      <c r="K58" s="233"/>
      <c r="L58" s="233"/>
      <c r="M58" s="233"/>
      <c r="N58" s="233"/>
      <c r="O58" s="59" t="s">
        <v>34</v>
      </c>
      <c r="P58" s="60" t="s">
        <v>35</v>
      </c>
      <c r="Q58" s="61">
        <f>IF(P58="SE INVESTIGAN Y SE RESUELVEN OPORTUNAMENTE",15,IF(P58="NO SE INVESTIGAN Y SE RESUELVEN OPORTUNAMENTE",0,"0"))</f>
        <v>15</v>
      </c>
      <c r="R58" s="240"/>
      <c r="S58" s="233"/>
      <c r="T58" s="233"/>
      <c r="U58" s="233"/>
      <c r="V58" s="233"/>
      <c r="W58" s="233"/>
      <c r="X58" s="233"/>
      <c r="Y58" s="233"/>
      <c r="Z58" s="233"/>
      <c r="AA58" s="233"/>
      <c r="AB58" s="234"/>
      <c r="AC58" s="221"/>
      <c r="AD58" s="232"/>
      <c r="AE58" s="133"/>
      <c r="AF58" s="58"/>
      <c r="AG58" s="232"/>
      <c r="AH58" s="233"/>
      <c r="AI58" s="233"/>
      <c r="AJ58" s="233"/>
      <c r="AK58" s="234"/>
      <c r="AL58" s="37"/>
      <c r="AM58" s="232"/>
      <c r="AN58" s="234"/>
    </row>
    <row r="59" spans="1:43" ht="63.75" hidden="1" customHeight="1">
      <c r="A59" s="248"/>
      <c r="B59" s="246"/>
      <c r="C59" s="246"/>
      <c r="D59" s="247"/>
      <c r="E59" s="248"/>
      <c r="F59" s="246"/>
      <c r="G59" s="246"/>
      <c r="H59" s="246"/>
      <c r="I59" s="237"/>
      <c r="J59" s="237"/>
      <c r="K59" s="237"/>
      <c r="L59" s="237"/>
      <c r="M59" s="237"/>
      <c r="N59" s="237"/>
      <c r="O59" s="65" t="s">
        <v>38</v>
      </c>
      <c r="P59" s="66" t="s">
        <v>39</v>
      </c>
      <c r="Q59" s="67">
        <f>IF(P59="COMPLETA",10,IF(P59="INCOMPLETA",5,IF(P59="NO EXISTE",0,"0")))</f>
        <v>10</v>
      </c>
      <c r="R59" s="245"/>
      <c r="S59" s="246"/>
      <c r="T59" s="246"/>
      <c r="U59" s="246"/>
      <c r="V59" s="246"/>
      <c r="W59" s="246"/>
      <c r="X59" s="246"/>
      <c r="Y59" s="246"/>
      <c r="Z59" s="246"/>
      <c r="AA59" s="246"/>
      <c r="AB59" s="247"/>
      <c r="AC59" s="223"/>
      <c r="AD59" s="248"/>
      <c r="AE59" s="247"/>
      <c r="AF59" s="58"/>
      <c r="AG59" s="248"/>
      <c r="AH59" s="246"/>
      <c r="AI59" s="246"/>
      <c r="AJ59" s="246"/>
      <c r="AK59" s="247"/>
      <c r="AL59" s="37"/>
      <c r="AM59" s="248"/>
      <c r="AN59" s="242"/>
    </row>
    <row r="60" spans="1:43" ht="15.75" customHeight="1"/>
    <row r="61" spans="1:43" ht="15.75" customHeight="1"/>
    <row r="62" spans="1:43" ht="15.75" customHeight="1">
      <c r="AN62" s="79" t="s">
        <v>152</v>
      </c>
    </row>
    <row r="63" spans="1:43" ht="15.75" customHeight="1"/>
    <row r="64" spans="1:4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205">
    <mergeCell ref="B53:B59"/>
    <mergeCell ref="C53:C59"/>
    <mergeCell ref="D53:D59"/>
    <mergeCell ref="I53:I59"/>
    <mergeCell ref="J53:J59"/>
    <mergeCell ref="K53:K59"/>
    <mergeCell ref="L53:L59"/>
    <mergeCell ref="M53:M59"/>
    <mergeCell ref="N53:N59"/>
    <mergeCell ref="E18:E59"/>
    <mergeCell ref="F18:F59"/>
    <mergeCell ref="K39:K45"/>
    <mergeCell ref="L39:L45"/>
    <mergeCell ref="M39:M45"/>
    <mergeCell ref="B46:B52"/>
    <mergeCell ref="K46:K52"/>
    <mergeCell ref="I32:I38"/>
    <mergeCell ref="J32:J38"/>
    <mergeCell ref="K32:K38"/>
    <mergeCell ref="L32:L38"/>
    <mergeCell ref="M32:M38"/>
    <mergeCell ref="N32:N38"/>
    <mergeCell ref="I46:I52"/>
    <mergeCell ref="J46:J52"/>
    <mergeCell ref="A1:B4"/>
    <mergeCell ref="C1:AJ2"/>
    <mergeCell ref="AK1:AM1"/>
    <mergeCell ref="AK2:AM2"/>
    <mergeCell ref="C3:AJ4"/>
    <mergeCell ref="AK3:AM3"/>
    <mergeCell ref="AK4:AM4"/>
    <mergeCell ref="A6:B6"/>
    <mergeCell ref="A8:B8"/>
    <mergeCell ref="C8:H8"/>
    <mergeCell ref="A10:B10"/>
    <mergeCell ref="C10:J10"/>
    <mergeCell ref="A11:B11"/>
    <mergeCell ref="C11:J11"/>
    <mergeCell ref="M16:M17"/>
    <mergeCell ref="N16:N17"/>
    <mergeCell ref="W18:W19"/>
    <mergeCell ref="AG18:AG24"/>
    <mergeCell ref="AH18:AH24"/>
    <mergeCell ref="A14:D14"/>
    <mergeCell ref="E14:AE14"/>
    <mergeCell ref="AG14:AK16"/>
    <mergeCell ref="I15:W15"/>
    <mergeCell ref="Z15:AE15"/>
    <mergeCell ref="Q16:Q17"/>
    <mergeCell ref="R16:R17"/>
    <mergeCell ref="S16:S17"/>
    <mergeCell ref="T16:T17"/>
    <mergeCell ref="U16:U17"/>
    <mergeCell ref="V16:V17"/>
    <mergeCell ref="W16:W17"/>
    <mergeCell ref="X16:X17"/>
    <mergeCell ref="Z16:Z17"/>
    <mergeCell ref="AA16:AA17"/>
    <mergeCell ref="AM18:AM24"/>
    <mergeCell ref="AN18:AN24"/>
    <mergeCell ref="AM25:AM31"/>
    <mergeCell ref="AM32:AM38"/>
    <mergeCell ref="AM39:AM45"/>
    <mergeCell ref="AN39:AN45"/>
    <mergeCell ref="AJ25:AJ31"/>
    <mergeCell ref="AK25:AK31"/>
    <mergeCell ref="AN25:AN31"/>
    <mergeCell ref="AJ32:AJ38"/>
    <mergeCell ref="AK32:AK38"/>
    <mergeCell ref="AN32:AN38"/>
    <mergeCell ref="AJ39:AJ45"/>
    <mergeCell ref="AK39:AK45"/>
    <mergeCell ref="AN46:AN52"/>
    <mergeCell ref="C46:C52"/>
    <mergeCell ref="D46:D52"/>
    <mergeCell ref="AE46:AE48"/>
    <mergeCell ref="AG46:AG52"/>
    <mergeCell ref="AH46:AH52"/>
    <mergeCell ref="AI46:AI52"/>
    <mergeCell ref="AJ46:AJ52"/>
    <mergeCell ref="AK46:AK52"/>
    <mergeCell ref="AE49:AE50"/>
    <mergeCell ref="AE51:AE52"/>
    <mergeCell ref="X18:X59"/>
    <mergeCell ref="Y18:Y59"/>
    <mergeCell ref="Z18:Z59"/>
    <mergeCell ref="AA18:AA59"/>
    <mergeCell ref="AB18:AB59"/>
    <mergeCell ref="AC18:AC59"/>
    <mergeCell ref="W21:W59"/>
    <mergeCell ref="AE56:AE57"/>
    <mergeCell ref="AE58:AE59"/>
    <mergeCell ref="AD18:AD24"/>
    <mergeCell ref="AD25:AD31"/>
    <mergeCell ref="AD39:AD45"/>
    <mergeCell ref="AD46:AD52"/>
    <mergeCell ref="AM53:AM59"/>
    <mergeCell ref="AN53:AN59"/>
    <mergeCell ref="S53:S59"/>
    <mergeCell ref="R56:R59"/>
    <mergeCell ref="AD53:AD59"/>
    <mergeCell ref="AE53:AE55"/>
    <mergeCell ref="AG53:AG59"/>
    <mergeCell ref="T18:T20"/>
    <mergeCell ref="T21:T24"/>
    <mergeCell ref="S18:S24"/>
    <mergeCell ref="S25:S31"/>
    <mergeCell ref="U18:U24"/>
    <mergeCell ref="U25:U31"/>
    <mergeCell ref="U39:U45"/>
    <mergeCell ref="U46:U52"/>
    <mergeCell ref="U53:U59"/>
    <mergeCell ref="T25:T27"/>
    <mergeCell ref="T28:T31"/>
    <mergeCell ref="T39:T41"/>
    <mergeCell ref="T42:T45"/>
    <mergeCell ref="T46:T48"/>
    <mergeCell ref="T49:T52"/>
    <mergeCell ref="T53:T55"/>
    <mergeCell ref="T56:T59"/>
    <mergeCell ref="AE18:AE20"/>
    <mergeCell ref="AE21:AE22"/>
    <mergeCell ref="R49:R52"/>
    <mergeCell ref="R53:R55"/>
    <mergeCell ref="AH53:AH59"/>
    <mergeCell ref="AI53:AI59"/>
    <mergeCell ref="AJ53:AJ59"/>
    <mergeCell ref="AK53:AK59"/>
    <mergeCell ref="AE23:AE24"/>
    <mergeCell ref="AE25:AE27"/>
    <mergeCell ref="AG25:AG31"/>
    <mergeCell ref="AI18:AI24"/>
    <mergeCell ref="AJ18:AJ24"/>
    <mergeCell ref="AK18:AK24"/>
    <mergeCell ref="AI32:AI38"/>
    <mergeCell ref="AE42:AE43"/>
    <mergeCell ref="AE44:AE45"/>
    <mergeCell ref="AH32:AH38"/>
    <mergeCell ref="AE39:AE41"/>
    <mergeCell ref="AG39:AG45"/>
    <mergeCell ref="AH39:AH45"/>
    <mergeCell ref="AI39:AI45"/>
    <mergeCell ref="R46:R48"/>
    <mergeCell ref="AE28:AE29"/>
    <mergeCell ref="AC16:AC17"/>
    <mergeCell ref="AM14:AN16"/>
    <mergeCell ref="A15:A17"/>
    <mergeCell ref="B15:B17"/>
    <mergeCell ref="C15:C17"/>
    <mergeCell ref="AD16:AE16"/>
    <mergeCell ref="G18:G59"/>
    <mergeCell ref="H18:H59"/>
    <mergeCell ref="D15:D17"/>
    <mergeCell ref="E15:H15"/>
    <mergeCell ref="E16:H16"/>
    <mergeCell ref="A18:A59"/>
    <mergeCell ref="B18:B45"/>
    <mergeCell ref="C18:C45"/>
    <mergeCell ref="D18:D45"/>
    <mergeCell ref="K16:K17"/>
    <mergeCell ref="L16:L17"/>
    <mergeCell ref="I16:I17"/>
    <mergeCell ref="J16:J17"/>
    <mergeCell ref="J18:J24"/>
    <mergeCell ref="K18:K24"/>
    <mergeCell ref="L18:L24"/>
    <mergeCell ref="M18:M24"/>
    <mergeCell ref="AE30:AE31"/>
    <mergeCell ref="AH25:AH31"/>
    <mergeCell ref="AI25:AI31"/>
    <mergeCell ref="T32:T34"/>
    <mergeCell ref="U32:U38"/>
    <mergeCell ref="T35:T38"/>
    <mergeCell ref="O16:O17"/>
    <mergeCell ref="P16:P17"/>
    <mergeCell ref="R18:R20"/>
    <mergeCell ref="V18:V59"/>
    <mergeCell ref="R21:R24"/>
    <mergeCell ref="R25:R27"/>
    <mergeCell ref="R28:R31"/>
    <mergeCell ref="R35:R38"/>
    <mergeCell ref="AE32:AE34"/>
    <mergeCell ref="AG32:AG38"/>
    <mergeCell ref="AE35:AE36"/>
    <mergeCell ref="AE37:AE38"/>
    <mergeCell ref="R32:R34"/>
    <mergeCell ref="S32:S38"/>
    <mergeCell ref="R39:R41"/>
    <mergeCell ref="S39:S45"/>
    <mergeCell ref="R42:R45"/>
    <mergeCell ref="AB16:AB17"/>
    <mergeCell ref="S46:S52"/>
    <mergeCell ref="N46:N52"/>
    <mergeCell ref="AD32:AD38"/>
    <mergeCell ref="I39:I45"/>
    <mergeCell ref="J39:J45"/>
    <mergeCell ref="I18:I24"/>
    <mergeCell ref="I25:I31"/>
    <mergeCell ref="J25:J31"/>
    <mergeCell ref="K25:K31"/>
    <mergeCell ref="L25:L31"/>
    <mergeCell ref="M25:M31"/>
    <mergeCell ref="N25:N31"/>
    <mergeCell ref="N18:N24"/>
    <mergeCell ref="N39:N45"/>
  </mergeCells>
  <conditionalFormatting sqref="H18">
    <cfRule type="containsText" dxfId="5" priority="1" operator="containsText" text="EXTREMO">
      <formula>NOT(ISERROR(SEARCH(("EXTREMO"),(H18))))</formula>
    </cfRule>
    <cfRule type="containsText" dxfId="4" priority="2" operator="containsText" text="ALTO">
      <formula>NOT(ISERROR(SEARCH(("ALTO"),(H18))))</formula>
    </cfRule>
    <cfRule type="containsText" dxfId="3" priority="3" operator="containsText" text="MODERADO">
      <formula>NOT(ISERROR(SEARCH(("MODERADO"),(H18))))</formula>
    </cfRule>
  </conditionalFormatting>
  <conditionalFormatting sqref="Z18">
    <cfRule type="containsText" dxfId="2" priority="4" operator="containsText" text="EXTREMO">
      <formula>NOT(ISERROR(SEARCH(("EXTREMO"),(Z18))))</formula>
    </cfRule>
    <cfRule type="containsText" dxfId="1" priority="5" operator="containsText" text="ALTO">
      <formula>NOT(ISERROR(SEARCH(("ALTO"),(Z18))))</formula>
    </cfRule>
    <cfRule type="containsText" dxfId="0" priority="6" operator="containsText" text="MODERADO">
      <formula>NOT(ISERROR(SEARCH(("MODERADO"),(Z18))))</formula>
    </cfRule>
  </conditionalFormatting>
  <pageMargins left="0.70866141732283472" right="0.70866141732283472" top="0.74803149606299213" bottom="0.74803149606299213" header="0" footer="0"/>
  <pageSetup scale="14" orientation="landscape"/>
  <ignoredErrors>
    <ignoredError sqref="AN2:AN4" numberStoredAsText="1"/>
  </ignoredErrors>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400-000000000000}">
          <x14:formula1>
            <xm:f>Datos!$J$2:$K$2</xm:f>
          </x14:formula1>
          <xm:sqref>P18 P25 P32 P39 P46 P53</xm:sqref>
        </x14:dataValidation>
        <x14:dataValidation type="list" allowBlank="1" showErrorMessage="1" xr:uid="{00000000-0002-0000-0400-000001000000}">
          <x14:formula1>
            <xm:f>Datos!$B$3:$B$5</xm:f>
          </x14:formula1>
          <xm:sqref>F18</xm:sqref>
        </x14:dataValidation>
        <x14:dataValidation type="list" allowBlank="1" showErrorMessage="1" xr:uid="{00000000-0002-0000-0400-000002000000}">
          <x14:formula1>
            <xm:f>Datos!$A$11:$A$13</xm:f>
          </x14:formula1>
          <xm:sqref>AA18</xm:sqref>
        </x14:dataValidation>
        <x14:dataValidation type="list" allowBlank="1" showErrorMessage="1" xr:uid="{00000000-0002-0000-0400-000003000000}">
          <x14:formula1>
            <xm:f>Datos!$J$4:$K$4</xm:f>
          </x14:formula1>
          <xm:sqref>P20 P27 P34 P41 P48 P55</xm:sqref>
        </x14:dataValidation>
        <x14:dataValidation type="list" allowBlank="1" showErrorMessage="1" xr:uid="{00000000-0002-0000-0400-000004000000}">
          <x14:formula1>
            <xm:f>Datos!$J$5:$L$5</xm:f>
          </x14:formula1>
          <xm:sqref>P21 P28 P35 P42 P49 P56</xm:sqref>
        </x14:dataValidation>
        <x14:dataValidation type="list" allowBlank="1" showErrorMessage="1" xr:uid="{00000000-0002-0000-0400-000005000000}">
          <x14:formula1>
            <xm:f>Datos!$A$3:$A$7</xm:f>
          </x14:formula1>
          <xm:sqref>E18</xm:sqref>
        </x14:dataValidation>
        <x14:dataValidation type="list" allowBlank="1" showErrorMessage="1" xr:uid="{00000000-0002-0000-0400-000006000000}">
          <x14:formula1>
            <xm:f>Datos!$J$3:$K$3</xm:f>
          </x14:formula1>
          <xm:sqref>P19 P26 P33 P40 P47 P54</xm:sqref>
        </x14:dataValidation>
        <x14:dataValidation type="list" allowBlank="1" showErrorMessage="1" xr:uid="{00000000-0002-0000-0400-000007000000}">
          <x14:formula1>
            <xm:f>Datos!$J$7:$K$7</xm:f>
          </x14:formula1>
          <xm:sqref>P23 P30 P37 P44 P51 P58</xm:sqref>
        </x14:dataValidation>
        <x14:dataValidation type="list" allowBlank="1" showErrorMessage="1" xr:uid="{00000000-0002-0000-0400-000008000000}">
          <x14:formula1>
            <xm:f>Datos!$A$17:$A$18</xm:f>
          </x14:formula1>
          <xm:sqref>AC18</xm:sqref>
        </x14:dataValidation>
        <x14:dataValidation type="list" allowBlank="1" showErrorMessage="1" xr:uid="{00000000-0002-0000-0400-000009000000}">
          <x14:formula1>
            <xm:f>Datos!$I$19:$I$20</xm:f>
          </x14:formula1>
          <xm:sqref>W18</xm:sqref>
        </x14:dataValidation>
        <x14:dataValidation type="list" allowBlank="1" showErrorMessage="1" xr:uid="{00000000-0002-0000-0400-00000A000000}">
          <x14:formula1>
            <xm:f>Datos!$I$14:$I$16</xm:f>
          </x14:formula1>
          <xm:sqref>S18 S25 S32 S39 S46 S53</xm:sqref>
        </x14:dataValidation>
        <x14:dataValidation type="list" allowBlank="1" showErrorMessage="1" xr:uid="{00000000-0002-0000-0400-00000B000000}">
          <x14:formula1>
            <xm:f>Datos!$J$8:$L$8</xm:f>
          </x14:formula1>
          <xm:sqref>P24 P31 P38 P45 P52 P59</xm:sqref>
        </x14:dataValidation>
        <x14:dataValidation type="list" allowBlank="1" showErrorMessage="1" xr:uid="{00000000-0002-0000-0400-00000C000000}">
          <x14:formula1>
            <xm:f>Datos!$J$6:$K$6</xm:f>
          </x14:formula1>
          <xm:sqref>P22 P29 P36 P43 P50 P57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00"/>
  <sheetViews>
    <sheetView workbookViewId="0"/>
  </sheetViews>
  <sheetFormatPr defaultColWidth="14.42578125" defaultRowHeight="15" customHeight="1"/>
  <cols>
    <col min="1" max="1" width="4.85546875" customWidth="1"/>
    <col min="2" max="2" width="77.42578125" customWidth="1"/>
    <col min="3" max="4" width="30.7109375" customWidth="1"/>
    <col min="5" max="6" width="11.42578125" customWidth="1"/>
  </cols>
  <sheetData>
    <row r="1" spans="1:4" ht="15" customHeight="1">
      <c r="A1" s="201" t="s">
        <v>153</v>
      </c>
      <c r="B1" s="226"/>
      <c r="C1" s="226"/>
      <c r="D1" s="227"/>
    </row>
    <row r="2" spans="1:4" ht="14.45">
      <c r="A2" s="202" t="s">
        <v>154</v>
      </c>
      <c r="B2" s="72" t="s">
        <v>155</v>
      </c>
      <c r="C2" s="201" t="s">
        <v>156</v>
      </c>
      <c r="D2" s="227"/>
    </row>
    <row r="3" spans="1:4" ht="14.45">
      <c r="A3" s="251"/>
      <c r="B3" s="101" t="s">
        <v>157</v>
      </c>
      <c r="C3" s="102" t="s">
        <v>58</v>
      </c>
      <c r="D3" s="102" t="s">
        <v>60</v>
      </c>
    </row>
    <row r="4" spans="1:4" ht="14.45">
      <c r="A4" s="73">
        <v>1</v>
      </c>
      <c r="B4" s="103" t="s">
        <v>158</v>
      </c>
      <c r="C4" s="104" t="s">
        <v>159</v>
      </c>
      <c r="D4" s="104"/>
    </row>
    <row r="5" spans="1:4" ht="14.45">
      <c r="A5" s="73">
        <v>2</v>
      </c>
      <c r="B5" s="103" t="s">
        <v>160</v>
      </c>
      <c r="C5" s="104"/>
      <c r="D5" s="104" t="s">
        <v>159</v>
      </c>
    </row>
    <row r="6" spans="1:4" ht="14.45">
      <c r="A6" s="73">
        <v>3</v>
      </c>
      <c r="B6" s="103" t="s">
        <v>161</v>
      </c>
      <c r="C6" s="104"/>
      <c r="D6" s="104" t="s">
        <v>159</v>
      </c>
    </row>
    <row r="7" spans="1:4" ht="14.45">
      <c r="A7" s="73">
        <v>4</v>
      </c>
      <c r="B7" s="103" t="s">
        <v>162</v>
      </c>
      <c r="C7" s="104"/>
      <c r="D7" s="104" t="s">
        <v>159</v>
      </c>
    </row>
    <row r="8" spans="1:4" ht="14.45">
      <c r="A8" s="73">
        <v>5</v>
      </c>
      <c r="B8" s="103" t="s">
        <v>163</v>
      </c>
      <c r="C8" s="104"/>
      <c r="D8" s="104" t="s">
        <v>159</v>
      </c>
    </row>
    <row r="9" spans="1:4" ht="14.45">
      <c r="A9" s="73">
        <v>6</v>
      </c>
      <c r="B9" s="103" t="s">
        <v>164</v>
      </c>
      <c r="C9" s="104" t="s">
        <v>159</v>
      </c>
      <c r="D9" s="104"/>
    </row>
    <row r="10" spans="1:4" ht="14.45">
      <c r="A10" s="73">
        <v>7</v>
      </c>
      <c r="B10" s="103" t="s">
        <v>165</v>
      </c>
      <c r="C10" s="104"/>
      <c r="D10" s="104" t="s">
        <v>159</v>
      </c>
    </row>
    <row r="11" spans="1:4" ht="14.45">
      <c r="A11" s="73">
        <v>8</v>
      </c>
      <c r="B11" s="103" t="s">
        <v>166</v>
      </c>
      <c r="C11" s="104"/>
      <c r="D11" s="104" t="s">
        <v>159</v>
      </c>
    </row>
    <row r="12" spans="1:4" ht="14.45">
      <c r="A12" s="73">
        <v>9</v>
      </c>
      <c r="B12" s="103" t="s">
        <v>167</v>
      </c>
      <c r="C12" s="104"/>
      <c r="D12" s="104" t="s">
        <v>159</v>
      </c>
    </row>
    <row r="13" spans="1:4" ht="14.45">
      <c r="A13" s="73">
        <v>10</v>
      </c>
      <c r="B13" s="103" t="s">
        <v>168</v>
      </c>
      <c r="C13" s="104" t="s">
        <v>159</v>
      </c>
      <c r="D13" s="104"/>
    </row>
    <row r="14" spans="1:4" ht="14.45">
      <c r="A14" s="73">
        <v>11</v>
      </c>
      <c r="B14" s="103" t="s">
        <v>169</v>
      </c>
      <c r="C14" s="104"/>
      <c r="D14" s="104" t="s">
        <v>159</v>
      </c>
    </row>
    <row r="15" spans="1:4" ht="14.45">
      <c r="A15" s="73">
        <v>12</v>
      </c>
      <c r="B15" s="103" t="s">
        <v>170</v>
      </c>
      <c r="C15" s="104" t="s">
        <v>159</v>
      </c>
      <c r="D15" s="104"/>
    </row>
    <row r="16" spans="1:4" ht="14.45">
      <c r="A16" s="73">
        <v>13</v>
      </c>
      <c r="B16" s="103" t="s">
        <v>171</v>
      </c>
      <c r="C16" s="104" t="s">
        <v>159</v>
      </c>
      <c r="D16" s="104"/>
    </row>
    <row r="17" spans="1:4" ht="14.45">
      <c r="A17" s="73">
        <v>14</v>
      </c>
      <c r="B17" s="103" t="s">
        <v>172</v>
      </c>
      <c r="C17" s="104"/>
      <c r="D17" s="104" t="s">
        <v>159</v>
      </c>
    </row>
    <row r="18" spans="1:4" ht="14.45">
      <c r="A18" s="73">
        <v>15</v>
      </c>
      <c r="B18" s="103" t="s">
        <v>173</v>
      </c>
      <c r="C18" s="104"/>
      <c r="D18" s="104" t="s">
        <v>159</v>
      </c>
    </row>
    <row r="19" spans="1:4" ht="14.45">
      <c r="A19" s="73">
        <v>16</v>
      </c>
      <c r="B19" s="103" t="s">
        <v>174</v>
      </c>
      <c r="C19" s="104"/>
      <c r="D19" s="104" t="s">
        <v>159</v>
      </c>
    </row>
    <row r="20" spans="1:4" ht="14.45">
      <c r="A20" s="73">
        <v>17</v>
      </c>
      <c r="B20" s="103" t="s">
        <v>175</v>
      </c>
      <c r="C20" s="104"/>
      <c r="D20" s="104" t="s">
        <v>159</v>
      </c>
    </row>
    <row r="21" spans="1:4" ht="15.75" customHeight="1">
      <c r="A21" s="73">
        <v>18</v>
      </c>
      <c r="B21" s="103" t="s">
        <v>176</v>
      </c>
      <c r="C21" s="104"/>
      <c r="D21" s="104" t="s">
        <v>159</v>
      </c>
    </row>
    <row r="22" spans="1:4" ht="15.75" customHeight="1">
      <c r="A22" s="74">
        <v>19</v>
      </c>
      <c r="B22" s="103" t="s">
        <v>177</v>
      </c>
      <c r="C22" s="104"/>
      <c r="D22" s="104" t="s">
        <v>159</v>
      </c>
    </row>
    <row r="23" spans="1:4" ht="15" customHeight="1">
      <c r="A23" s="203" t="s">
        <v>178</v>
      </c>
      <c r="B23" s="228"/>
      <c r="C23" s="75">
        <f t="shared" ref="C23:D23" si="0">+COUNTA(C4:C22)</f>
        <v>5</v>
      </c>
      <c r="D23" s="75">
        <f t="shared" si="0"/>
        <v>14</v>
      </c>
    </row>
    <row r="24" spans="1:4" ht="15.75" customHeight="1">
      <c r="A24" s="204" t="s">
        <v>179</v>
      </c>
      <c r="B24" s="219"/>
      <c r="C24" s="219"/>
      <c r="D24" s="220"/>
    </row>
    <row r="25" spans="1:4" ht="15.75" customHeight="1">
      <c r="A25" s="205" t="s">
        <v>180</v>
      </c>
      <c r="B25" s="219"/>
      <c r="C25" s="219"/>
      <c r="D25" s="220"/>
    </row>
    <row r="26" spans="1:4" ht="15.75" customHeight="1">
      <c r="A26" s="206" t="s">
        <v>181</v>
      </c>
      <c r="B26" s="252"/>
      <c r="C26" s="252"/>
      <c r="D26" s="253"/>
    </row>
    <row r="27" spans="1:4" ht="15.75" customHeight="1">
      <c r="A27" s="199" t="s">
        <v>182</v>
      </c>
      <c r="B27" s="226"/>
      <c r="C27" s="227"/>
      <c r="D27" s="76" t="str">
        <f>IF(AND(COUNTIF($C$19,"")=1,COUNTIF($C$1:$C$22,"X")&lt;6,COUNTIF($C$1:$C$22,"X")&gt;0),"X","")</f>
        <v>X</v>
      </c>
    </row>
    <row r="28" spans="1:4" ht="15.75" customHeight="1">
      <c r="A28" s="199" t="s">
        <v>183</v>
      </c>
      <c r="B28" s="226"/>
      <c r="C28" s="227"/>
      <c r="D28" s="76" t="str">
        <f>IF(AND(COUNTIF($C$19,"")=1,COUNTIF($C$1:$C$22,"X")&lt;12,COUNTIF($C$1:$C$22,"X")&gt;5),"X","")</f>
        <v/>
      </c>
    </row>
    <row r="29" spans="1:4" ht="15.75" customHeight="1">
      <c r="A29" s="200" t="s">
        <v>184</v>
      </c>
      <c r="B29" s="224"/>
      <c r="C29" s="225"/>
      <c r="D29" s="76" t="str">
        <f>IF(OR(COUNTIF($C$19,"X")=1,COUNTIF($C$1:$C$22,"X")&gt;11),"X","")</f>
        <v/>
      </c>
    </row>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A27:C27"/>
    <mergeCell ref="A28:C28"/>
    <mergeCell ref="A29:C29"/>
    <mergeCell ref="A1:D1"/>
    <mergeCell ref="A2:A3"/>
    <mergeCell ref="C2:D2"/>
    <mergeCell ref="A23:B23"/>
    <mergeCell ref="A24:D24"/>
    <mergeCell ref="A25:D25"/>
    <mergeCell ref="A26:D26"/>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1000"/>
  <sheetViews>
    <sheetView workbookViewId="0"/>
  </sheetViews>
  <sheetFormatPr defaultColWidth="14.42578125" defaultRowHeight="15" customHeight="1"/>
  <cols>
    <col min="1" max="1" width="6.28515625" customWidth="1"/>
    <col min="2" max="2" width="10.7109375" customWidth="1"/>
    <col min="3" max="3" width="34.42578125" customWidth="1"/>
    <col min="4" max="4" width="25.5703125" customWidth="1"/>
    <col min="5" max="7" width="7.5703125" customWidth="1"/>
    <col min="8" max="8" width="7.140625" customWidth="1"/>
    <col min="9" max="9" width="6.85546875" customWidth="1"/>
    <col min="10" max="15" width="12.85546875" customWidth="1"/>
    <col min="16" max="17" width="10.7109375" customWidth="1"/>
    <col min="18" max="18" width="51.42578125" customWidth="1"/>
    <col min="19" max="26" width="10.7109375" customWidth="1"/>
  </cols>
  <sheetData>
    <row r="1" spans="2:15" ht="14.45">
      <c r="B1" s="210" t="s">
        <v>200</v>
      </c>
      <c r="C1" s="224"/>
      <c r="D1" s="224"/>
      <c r="E1" s="1"/>
      <c r="F1" s="1"/>
      <c r="G1" s="1"/>
      <c r="H1" s="1"/>
      <c r="J1" s="211" t="s">
        <v>201</v>
      </c>
      <c r="K1" s="231"/>
      <c r="L1" s="231"/>
    </row>
    <row r="2" spans="2:15" ht="14.45">
      <c r="B2" s="7" t="s">
        <v>202</v>
      </c>
      <c r="C2" s="8" t="s">
        <v>203</v>
      </c>
      <c r="D2" s="9" t="s">
        <v>204</v>
      </c>
      <c r="E2" s="10"/>
      <c r="F2" s="10"/>
      <c r="G2" s="10"/>
      <c r="H2" s="10"/>
      <c r="J2" s="10"/>
      <c r="K2" s="10"/>
      <c r="L2" s="10"/>
    </row>
    <row r="3" spans="2:15" ht="28.9">
      <c r="B3" s="84" t="s">
        <v>205</v>
      </c>
      <c r="C3" s="11" t="s">
        <v>206</v>
      </c>
      <c r="D3" s="12" t="s">
        <v>207</v>
      </c>
      <c r="E3" s="13"/>
      <c r="F3" s="13"/>
      <c r="G3" s="13"/>
      <c r="H3" s="212"/>
      <c r="I3" s="213" t="s">
        <v>208</v>
      </c>
      <c r="J3" s="14" t="s">
        <v>205</v>
      </c>
      <c r="K3" s="214" t="s">
        <v>209</v>
      </c>
      <c r="L3" s="253"/>
      <c r="M3" s="15" t="s">
        <v>210</v>
      </c>
      <c r="N3" s="15" t="s">
        <v>210</v>
      </c>
      <c r="O3" s="15" t="s">
        <v>210</v>
      </c>
    </row>
    <row r="4" spans="2:15" ht="28.9">
      <c r="B4" s="85" t="s">
        <v>211</v>
      </c>
      <c r="C4" s="16" t="s">
        <v>212</v>
      </c>
      <c r="D4" s="17" t="s">
        <v>213</v>
      </c>
      <c r="E4" s="13"/>
      <c r="F4" s="13"/>
      <c r="G4" s="13"/>
      <c r="H4" s="231"/>
      <c r="I4" s="231"/>
      <c r="J4" s="18" t="s">
        <v>211</v>
      </c>
      <c r="K4" s="283"/>
      <c r="L4" s="284"/>
      <c r="M4" s="19" t="s">
        <v>214</v>
      </c>
      <c r="N4" s="15" t="s">
        <v>210</v>
      </c>
      <c r="O4" s="15" t="s">
        <v>210</v>
      </c>
    </row>
    <row r="5" spans="2:15" ht="28.9">
      <c r="B5" s="86" t="s">
        <v>215</v>
      </c>
      <c r="C5" s="16" t="s">
        <v>216</v>
      </c>
      <c r="D5" s="17" t="s">
        <v>217</v>
      </c>
      <c r="E5" s="13"/>
      <c r="F5" s="13"/>
      <c r="G5" s="13"/>
      <c r="H5" s="231"/>
      <c r="I5" s="231"/>
      <c r="J5" s="20" t="s">
        <v>215</v>
      </c>
      <c r="K5" s="283"/>
      <c r="L5" s="284"/>
      <c r="M5" s="19" t="s">
        <v>214</v>
      </c>
      <c r="N5" s="15" t="s">
        <v>210</v>
      </c>
      <c r="O5" s="15" t="s">
        <v>210</v>
      </c>
    </row>
    <row r="6" spans="2:15" ht="28.9">
      <c r="B6" s="87" t="s">
        <v>218</v>
      </c>
      <c r="C6" s="16" t="s">
        <v>219</v>
      </c>
      <c r="D6" s="17" t="s">
        <v>220</v>
      </c>
      <c r="E6" s="13"/>
      <c r="F6" s="13"/>
      <c r="G6" s="13"/>
      <c r="H6" s="231"/>
      <c r="I6" s="231"/>
      <c r="J6" s="21" t="s">
        <v>218</v>
      </c>
      <c r="K6" s="283"/>
      <c r="L6" s="284"/>
      <c r="M6" s="22" t="s">
        <v>221</v>
      </c>
      <c r="N6" s="19" t="s">
        <v>214</v>
      </c>
      <c r="O6" s="15" t="s">
        <v>210</v>
      </c>
    </row>
    <row r="7" spans="2:15" ht="43.15">
      <c r="B7" s="23" t="s">
        <v>222</v>
      </c>
      <c r="C7" s="24" t="s">
        <v>223</v>
      </c>
      <c r="D7" s="25" t="s">
        <v>224</v>
      </c>
      <c r="E7" s="13"/>
      <c r="F7" s="13"/>
      <c r="G7" s="13"/>
      <c r="H7" s="231"/>
      <c r="I7" s="231"/>
      <c r="J7" s="26" t="s">
        <v>222</v>
      </c>
      <c r="K7" s="285"/>
      <c r="L7" s="236"/>
      <c r="M7" s="22" t="s">
        <v>221</v>
      </c>
      <c r="N7" s="19" t="s">
        <v>214</v>
      </c>
      <c r="O7" s="19" t="s">
        <v>214</v>
      </c>
    </row>
    <row r="8" spans="2:15" ht="15" customHeight="1">
      <c r="K8" s="27" t="s">
        <v>225</v>
      </c>
      <c r="L8" s="28" t="s">
        <v>226</v>
      </c>
      <c r="M8" s="29" t="s">
        <v>227</v>
      </c>
      <c r="N8" s="30" t="s">
        <v>228</v>
      </c>
      <c r="O8" s="31" t="s">
        <v>229</v>
      </c>
    </row>
    <row r="9" spans="2:15" ht="27" customHeight="1">
      <c r="K9" s="215" t="s">
        <v>230</v>
      </c>
      <c r="L9" s="231"/>
      <c r="M9" s="231"/>
      <c r="N9" s="231"/>
      <c r="O9" s="231"/>
    </row>
    <row r="10" spans="2:15" ht="27.75" customHeight="1">
      <c r="K10" s="216"/>
      <c r="L10" s="231"/>
      <c r="M10" s="231"/>
      <c r="N10" s="231"/>
      <c r="O10" s="231"/>
    </row>
    <row r="13" spans="2:15" ht="67.5" customHeight="1">
      <c r="I13" s="88" t="s">
        <v>210</v>
      </c>
      <c r="J13" s="32" t="s">
        <v>231</v>
      </c>
      <c r="K13" s="207" t="s">
        <v>232</v>
      </c>
      <c r="L13" s="228"/>
      <c r="M13" s="228"/>
      <c r="N13" s="228"/>
      <c r="O13" s="229"/>
    </row>
    <row r="14" spans="2:15" ht="52.5" customHeight="1">
      <c r="I14" s="89" t="s">
        <v>214</v>
      </c>
      <c r="J14" s="33" t="s">
        <v>233</v>
      </c>
      <c r="K14" s="208" t="s">
        <v>234</v>
      </c>
      <c r="L14" s="219"/>
      <c r="M14" s="219"/>
      <c r="N14" s="219"/>
      <c r="O14" s="230"/>
    </row>
    <row r="15" spans="2:15" ht="81.75" customHeight="1">
      <c r="I15" s="34" t="s">
        <v>221</v>
      </c>
      <c r="J15" s="35" t="s">
        <v>235</v>
      </c>
      <c r="K15" s="209" t="s">
        <v>236</v>
      </c>
      <c r="L15" s="286"/>
      <c r="M15" s="286"/>
      <c r="N15" s="286"/>
      <c r="O15" s="287"/>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K13:O13"/>
    <mergeCell ref="K14:O14"/>
    <mergeCell ref="K15:O15"/>
    <mergeCell ref="B1:D1"/>
    <mergeCell ref="J1:L1"/>
    <mergeCell ref="H3:H7"/>
    <mergeCell ref="I3:I7"/>
    <mergeCell ref="K3:L7"/>
    <mergeCell ref="K9:O9"/>
    <mergeCell ref="K10:O10"/>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8efec78-3424-4c97-abf4-c2ff1d9e6d03" xsi:nil="true"/>
    <lcf76f155ced4ddcb4097134ff3c332f xmlns="8befd943-4f51-4e42-85af-a0705225944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E97B9D-6277-4D6A-BB50-85147E9DCB38}"/>
</file>

<file path=customXml/itemProps2.xml><?xml version="1.0" encoding="utf-8"?>
<ds:datastoreItem xmlns:ds="http://schemas.openxmlformats.org/officeDocument/2006/customXml" ds:itemID="{51692E90-250E-42DD-B5CA-7B24F7E86E21}"/>
</file>

<file path=customXml/itemProps3.xml><?xml version="1.0" encoding="utf-8"?>
<ds:datastoreItem xmlns:ds="http://schemas.openxmlformats.org/officeDocument/2006/customXml" ds:itemID="{4C26E097-7732-40DF-AA65-1302E77DBD2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Betancour Garcia</dc:creator>
  <cp:keywords/>
  <dc:description/>
  <cp:lastModifiedBy>Control Interno</cp:lastModifiedBy>
  <cp:revision/>
  <dcterms:created xsi:type="dcterms:W3CDTF">2020-01-16T20:08:19Z</dcterms:created>
  <dcterms:modified xsi:type="dcterms:W3CDTF">2026-05-27T14:50:32Z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y fmtid="{D5CDD505-2E9C-101B-9397-08002B2CF9AE}" pid="4" name="Order">
    <vt:r8>4800</vt:r8>
  </property>
</Properties>
</file>