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DE GESTIÓN\Mejoramiento a los Servicios Sociales\"/>
    </mc:Choice>
  </mc:AlternateContent>
  <xr:revisionPtr revIDLastSave="13" documentId="13_ncr:1_{C14934F2-F859-4570-9665-1D788C4A1852}" xr6:coauthVersionLast="47" xr6:coauthVersionMax="47" xr10:uidLastSave="{CFACDAED-7123-44FF-AF6E-B345833E8F93}"/>
  <bookViews>
    <workbookView xWindow="-108" yWindow="-108" windowWidth="23256" windowHeight="12456" tabRatio="789" firstSheet="1" activeTab="1" xr2:uid="{E9951750-6718-4E65-99C4-7D8C6E70D595}"/>
  </bookViews>
  <sheets>
    <sheet name="CONTROL DE CAMBIOS" sheetId="8" r:id="rId1"/>
    <sheet name="Riesgos Gestión #1" sheetId="7" r:id="rId2"/>
    <sheet name="Datos" sheetId="5" state="hidden" r:id="rId3"/>
    <sheet name="Instructivo" sheetId="4" r:id="rId4"/>
  </sheets>
  <definedNames>
    <definedName name="_xlnm.Print_Area" localSheetId="1">'Riesgos Gestión #1'!$A$1:$BA$19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7" l="1"/>
  <c r="AF17" i="7" l="1"/>
  <c r="AA17" i="7" l="1"/>
  <c r="L17" i="7" l="1"/>
  <c r="M17" i="7" s="1"/>
  <c r="X17" i="7"/>
  <c r="H17" i="7"/>
  <c r="I17" i="7" s="1"/>
  <c r="AI17" i="7" s="1"/>
  <c r="X41" i="4"/>
  <c r="Z41" i="4" s="1"/>
  <c r="AG17" i="7" l="1"/>
  <c r="N17" i="7"/>
  <c r="O17" i="7" s="1"/>
  <c r="AK17" i="7"/>
  <c r="AJ17" i="7" s="1"/>
  <c r="Y41" i="4"/>
  <c r="AH17" i="7" l="1"/>
  <c r="AL17" i="7" s="1"/>
  <c r="AM17"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<sst xmlns="http://schemas.openxmlformats.org/spreadsheetml/2006/main" count="342" uniqueCount="261">
  <si>
    <t>CONTROL DE CAMBIOS</t>
  </si>
  <si>
    <t>A continuación se presentan los cambios realizados de los riesgos en el p roceso</t>
  </si>
  <si>
    <t xml:space="preserve">FECHA </t>
  </si>
  <si>
    <t>CAMBIO REALIZADO</t>
  </si>
  <si>
    <t>Se actualiza el control en EVIDENCIA DE LA EJECUCIÓN DEL CONTROL.
De igual manera se actualiza la acción de fortalecimiento y las fechas correspondientes a la vigencia 2026</t>
  </si>
  <si>
    <t>Se podrán incluir más filas de acuerdo a la cambios realizados</t>
  </si>
  <si>
    <t xml:space="preserve">DIRECCIONAMIENTO ESTRATÉGICO </t>
  </si>
  <si>
    <t>MAPA DE RIESGOS DE GESTIÓN Y RIESGOS FISCALES</t>
  </si>
  <si>
    <t>Proceso</t>
  </si>
  <si>
    <t>Mejoramiento de los servicios sociales en el marco del Modelo pedagógico Institucional</t>
  </si>
  <si>
    <t>Objetivo del Proceso</t>
  </si>
  <si>
    <t>Promover la calidad en la gestion misional, mediante el monitoreo y verificacion del cumplimiento de los lineamientos establecidos para el mejoramiento de los servicios sociales y la satisfacción de los/as NNAJ en el instituto</t>
  </si>
  <si>
    <t>Alcance</t>
  </si>
  <si>
    <t>Inicia con la proyección de las actividades para la mejora de la calidad e innovación para la prestación de los servicios sociales y finaliza con la evaluación de la calidad de los servicios sociales.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</si>
  <si>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</si>
  <si>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</si>
  <si>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</si>
  <si>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</si>
  <si>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</si>
  <si>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</si>
  <si>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</si>
  <si>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</si>
  <si>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</si>
  <si>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</si>
  <si>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</si>
  <si>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</si>
  <si>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</si>
  <si>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</si>
  <si>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</si>
  <si>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</si>
  <si>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</si>
  <si>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</si>
  <si>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</si>
  <si>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</si>
  <si>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</si>
  <si>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</si>
  <si>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</si>
  <si>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</si>
  <si>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</si>
  <si>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</si>
  <si>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</si>
  <si>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</si>
  <si>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</si>
  <si>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</si>
  <si>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</si>
  <si>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</si>
  <si>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</si>
  <si>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</si>
  <si>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</si>
  <si>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</si>
  <si>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</si>
  <si>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</si>
  <si>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</si>
  <si>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</si>
  <si>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</si>
  <si>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</si>
  <si>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</si>
  <si>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</si>
  <si>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</si>
  <si>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</si>
  <si>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</si>
  <si>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</si>
  <si>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</si>
  <si>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</si>
  <si>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</si>
  <si>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 xml:space="preserve">Deficiencia en la ejecuciòn de los procesos que no permitan contar con la información adecuada para los reportes
Incumplimiento en las gestiones administrativas y/o de articulación para la obtención de la información
Demoras en la contratación que impidan contar con el Talento Humano que ejecute las acciones planteadas </t>
  </si>
  <si>
    <t>Incumplimiento en las gestiones administrativas y/o de articulación para la obtención de la información</t>
  </si>
  <si>
    <t xml:space="preserve">Posibilidad de incumplimiento de las acciones y tiempos planteados dentro de las herramientas de gestión  </t>
  </si>
  <si>
    <t>El riesgo afecta la imagen de algún área de la organización.</t>
  </si>
  <si>
    <t>Subdirector/a de lineamientos o quien este delegue en apoyo al proceso</t>
  </si>
  <si>
    <t>Bimestral</t>
  </si>
  <si>
    <t xml:space="preserve">Revisar que se estén llevando a cabo las gestiones correspondientes que permitan dar cumplimiento en tiempos y procesos a las acciones planteadas en cada herramienta de gestión </t>
  </si>
  <si>
    <t xml:space="preserve">A través de remisión de reporte bimestral de gestiones de seguimiento sobre las herramientas de gestión, por parte del  Subdirector de lineamientos o quien este delegue en apoyo al proceso, a las subdirecciones de los procesos misionales </t>
  </si>
  <si>
    <t>Se escala a través de correo electronico al equipo de herramientas la novedad recibida, quienes deberan remitir el reporte correspondiente dentro de los 5 días habiles siguientes</t>
  </si>
  <si>
    <t xml:space="preserve">Correo electrónico por parte del delegado en apoyo al proceso, de remision de reporte en formato que permita conocer las gestiones realizadas. 
Cuando aplique: Correo electronico de novedad </t>
  </si>
  <si>
    <t>Preventivo</t>
  </si>
  <si>
    <t>Manual</t>
  </si>
  <si>
    <t>Documentado</t>
  </si>
  <si>
    <t>No se encuentra documientado</t>
  </si>
  <si>
    <t>Continua</t>
  </si>
  <si>
    <t>Con registro</t>
  </si>
  <si>
    <t>REDUCIR EL RIESGO</t>
  </si>
  <si>
    <r>
      <rPr>
        <sz val="12"/>
        <color rgb="FF000000"/>
        <rFont val="Times New Roman"/>
      </rPr>
      <t>Realizar una jornada de balance con el equipo de herramientas de gestión 
Socializar al equipo de herramientas de gestion de la STLP la actualizacipón de el Manual Operativo MMS-MA-001 en el númeral 5 Descripción o contexto del documento, indicando la actividad Bimestral de seguimiento a las herramientas en atención al  Control del riesgo de gestión</t>
    </r>
    <r>
      <rPr>
        <sz val="12"/>
        <color rgb="FFFF0000"/>
        <rFont val="Times New Roman"/>
      </rPr>
      <t xml:space="preserve"> "</t>
    </r>
  </si>
  <si>
    <t>1)30/08/2026
2) 30/04/2026</t>
  </si>
  <si>
    <t xml:space="preserve">Para el bimestre de enero y febrero se realizó el segumiento a las gestiones sobre las herramientas de gestión, lo cual se evidencia a traves de la remisión del correspondiente informe el 06 de abril a través de correo electronico, adjuntando a su vez acta de segumiento del 18 de marzo. Por otra parte, se realizó la correspondiente gestión de novedad debido a la demora en la remisión del reporte. 
Para los meses de marzo y abril se realizó seguimiento a las diferentes herramientas de gestión, las cuales se encuentran soportadas mediante acta de reunión realizada el 05 de mayo de 2026, en la cual se abordaron temas relacionados con el Plan de Acción, Indicadores, Plan de Mejoramiento y Mapas de Riesgos. Por otra parte, se realizó la correspondiente gestión de novedad debido a la demora en la remisión del reporte. </t>
  </si>
  <si>
    <t xml:space="preserve">La Subdirección Técnica de Lineamientos y Políticas (STLP) realizó la socialización al equipo de herramientas de gestión sobre la actualización del Manual Operativo MMS-MA-001, específicamente en el numeral 5 “Descripción o contexto del documento”, en la cual se incorpora la actividad de seguimiento bimestral a las herramientas de gestión como mecanismo de control del riesgo de gestión.
Durante la sesión se explicó que esta actiidad, funciona como un mecanismo preventivo que permite contar con información confiable, identificar oportunamente desviaciones y riesgos, y apoyar la toma de decisiones estratégicas . Asimismo, se destacó que este proceso hace parte del ciclo de mejora continua (PHVA), particularmente en la fase de verificación, fortaleciendo el control y la gestión institucional. Se Anexa Acta y presentacion.   </t>
  </si>
  <si>
    <t xml:space="preserve">No se materializó el riesgo en el periodo </t>
  </si>
  <si>
    <t>Control 1: 
Se evidencia la aplicación del control con dos correos (bimestrales) enviados a las Subdirecciones misionales, reportando las gestiones realizadas sobre las herramientas. De igual manera, se evidencian las actas que relacionan en el adjunto.
Acciones de Fortalecimiento:
Se evidencia avance de la acción con la solcialización realizada por el equipo de herramientas sobre la actualización del Manual operativo 
No se materializó el riesgo.
&amp;</t>
  </si>
  <si>
    <t xml:space="preserve">CONTROL 1
se evidenció la ejecución de la actividad de control
ACCIONES DE FORTALECIMIENTO
se evidenció la ejecución de la actividad de la acción de fortalecimiento
MATERIALIZACIÓN DEL RIESGO
No se materializo el riesgo
</t>
  </si>
  <si>
    <t xml:space="preserve">Se podrán incluir más filas de acuerdo a la cantidad de riesgos que se requieran relacionar </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</si>
  <si>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</si>
  <si>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</si>
  <si>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</si>
  <si>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</si>
  <si>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</si>
  <si>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</si>
  <si>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</si>
  <si>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</si>
  <si>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</si>
  <si>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</si>
  <si>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</si>
  <si>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</si>
  <si>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</si>
  <si>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</si>
  <si>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</si>
  <si>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</si>
  <si>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</si>
  <si>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</si>
  <si>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</si>
  <si>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</si>
  <si>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</si>
  <si>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</si>
  <si>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</si>
  <si>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</si>
  <si>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</si>
  <si>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</si>
  <si>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</si>
  <si>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</si>
  <si>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</si>
  <si>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</si>
  <si>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</si>
  <si>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</si>
  <si>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</si>
  <si>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</si>
  <si>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</si>
  <si>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</si>
  <si>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</si>
  <si>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</si>
  <si>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</si>
  <si>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</si>
  <si>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</si>
  <si>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</si>
  <si>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</si>
  <si>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</si>
  <si>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</si>
  <si>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</si>
  <si>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</si>
  <si>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</si>
  <si>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</si>
  <si>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</si>
  <si>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</si>
  <si>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</si>
  <si>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</si>
  <si>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</si>
  <si>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</si>
  <si>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</si>
  <si>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Correctivo</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</si>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</sst>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0">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b/>
      <sz val="9"/>
      <color indexed="81"/>
      <name val="Tahoma"/>
      <family val="2"/>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16"/>
      <color rgb="FF000000"/>
      <name val="Calibri"/>
      <family val="2"/>
      <scheme val="minor"/>
    </font>
    <font>
      <sz val="11"/>
      <color rgb="FF000000"/>
      <name val="Calibri"/>
      <family val="2"/>
      <scheme val="minor"/>
    </font>
    <font>
      <b/>
      <sz val="10"/>
      <color rgb="FF000000"/>
      <name val="Times New Roman"/>
      <family val="1"/>
    </font>
    <font>
      <sz val="11"/>
      <name val="Calibri"/>
      <family val="2"/>
      <scheme val="minor"/>
    </font>
    <font>
      <sz val="10"/>
      <color theme="1"/>
      <name val="Times New Roman"/>
      <family val="1"/>
    </font>
    <font>
      <sz val="11"/>
      <color rgb="FF000000"/>
      <name val="Times New Roman"/>
      <family val="1"/>
    </font>
    <font>
      <sz val="11"/>
      <color rgb="FF000000"/>
      <name val="Arial"/>
      <family val="2"/>
      <charset val="1"/>
    </font>
    <font>
      <sz val="12"/>
      <color rgb="FF000000"/>
      <name val="Times New Roman"/>
    </font>
    <font>
      <sz val="12"/>
      <color rgb="FFFF0000"/>
      <name val="Times New Roman"/>
    </font>
    <font>
      <sz val="12"/>
      <color theme="1"/>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27" fillId="0" borderId="0" applyNumberFormat="0" applyFill="0" applyBorder="0" applyAlignment="0" applyProtection="0"/>
  </cellStyleXfs>
  <cellXfs count="257">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4" fillId="0" borderId="0" xfId="0" applyFont="1" applyAlignment="1">
      <alignment horizontal="center" vertical="center"/>
    </xf>
    <xf numFmtId="0" fontId="14" fillId="8" borderId="1" xfId="0" applyFont="1" applyFill="1" applyBorder="1" applyAlignment="1">
      <alignment horizontal="center" vertical="center"/>
    </xf>
    <xf numFmtId="0" fontId="17" fillId="0" borderId="0" xfId="0" applyFont="1" applyProtection="1">
      <protection hidden="1"/>
    </xf>
    <xf numFmtId="0" fontId="13" fillId="9" borderId="14" xfId="0" applyFont="1" applyFill="1" applyBorder="1" applyAlignment="1">
      <alignment horizontal="center" vertical="center"/>
    </xf>
    <xf numFmtId="0" fontId="18" fillId="4" borderId="12" xfId="0" applyFont="1" applyFill="1" applyBorder="1" applyAlignment="1">
      <alignment horizontal="center" vertical="center"/>
    </xf>
    <xf numFmtId="0" fontId="18" fillId="10" borderId="1" xfId="0" applyFont="1" applyFill="1" applyBorder="1" applyAlignment="1">
      <alignment horizontal="center" vertical="center"/>
    </xf>
    <xf numFmtId="0" fontId="20" fillId="0" borderId="0" xfId="0" applyFont="1" applyProtection="1">
      <protection hidden="1"/>
    </xf>
    <xf numFmtId="0" fontId="18" fillId="11" borderId="1" xfId="0" applyFont="1" applyFill="1" applyBorder="1" applyAlignment="1">
      <alignment horizontal="center" vertical="center"/>
    </xf>
    <xf numFmtId="0" fontId="18" fillId="3"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4" borderId="13" xfId="0" applyFont="1" applyFill="1" applyBorder="1" applyAlignment="1">
      <alignment horizontal="center" vertical="center"/>
    </xf>
    <xf numFmtId="0" fontId="18" fillId="6" borderId="13" xfId="0" applyFont="1" applyFill="1" applyBorder="1" applyAlignment="1">
      <alignment horizontal="center" vertical="center"/>
    </xf>
    <xf numFmtId="0" fontId="21" fillId="0" borderId="0" xfId="0" applyFont="1" applyProtection="1">
      <protection hidden="1"/>
    </xf>
    <xf numFmtId="0" fontId="23" fillId="0" borderId="1" xfId="0" applyFont="1" applyBorder="1" applyAlignment="1">
      <alignment horizontal="center" vertical="center" wrapText="1"/>
    </xf>
    <xf numFmtId="0" fontId="22" fillId="10" borderId="1" xfId="0" applyFont="1" applyFill="1" applyBorder="1" applyAlignment="1">
      <alignment horizontal="center" vertical="center"/>
    </xf>
    <xf numFmtId="0" fontId="22" fillId="11"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6" borderId="1" xfId="0" applyFont="1" applyFill="1" applyBorder="1" applyAlignment="1">
      <alignment horizontal="center" vertical="center"/>
    </xf>
    <xf numFmtId="0" fontId="22" fillId="5" borderId="1" xfId="0" applyFont="1" applyFill="1" applyBorder="1" applyAlignment="1">
      <alignment horizontal="center" vertical="center"/>
    </xf>
    <xf numFmtId="0" fontId="0" fillId="0" borderId="0" xfId="0" applyAlignment="1">
      <alignment horizontal="center"/>
    </xf>
    <xf numFmtId="0" fontId="24" fillId="13" borderId="5" xfId="0" applyFont="1" applyFill="1" applyBorder="1" applyAlignment="1">
      <alignment horizontal="center" vertical="center" wrapText="1"/>
    </xf>
    <xf numFmtId="0" fontId="24" fillId="13" borderId="5" xfId="0" applyFont="1" applyFill="1" applyBorder="1" applyAlignment="1" applyProtection="1">
      <alignment horizontal="center" vertical="center" wrapText="1"/>
      <protection hidden="1"/>
    </xf>
    <xf numFmtId="0" fontId="24" fillId="0" borderId="5" xfId="0" applyFont="1" applyBorder="1" applyAlignment="1">
      <alignment horizontal="center" vertical="center" wrapText="1"/>
    </xf>
    <xf numFmtId="0" fontId="24" fillId="0" borderId="5" xfId="0" applyFont="1" applyBorder="1" applyAlignment="1">
      <alignment horizontal="center" wrapText="1"/>
    </xf>
    <xf numFmtId="0" fontId="25" fillId="0" borderId="39" xfId="0" applyFont="1" applyBorder="1" applyAlignment="1" applyProtection="1">
      <alignment horizontal="center" vertical="center"/>
      <protection locked="0"/>
    </xf>
    <xf numFmtId="0" fontId="25" fillId="0" borderId="39" xfId="0" applyFont="1" applyBorder="1" applyAlignment="1" applyProtection="1">
      <alignment vertical="center" wrapText="1"/>
      <protection hidden="1"/>
    </xf>
    <xf numFmtId="0" fontId="0" fillId="0" borderId="40" xfId="0" applyBorder="1" applyAlignment="1" applyProtection="1">
      <alignment horizontal="center" vertical="center"/>
      <protection hidden="1"/>
    </xf>
    <xf numFmtId="9" fontId="26" fillId="14" borderId="41" xfId="2" applyFont="1" applyFill="1" applyBorder="1" applyAlignment="1" applyProtection="1">
      <alignment horizontal="center" vertical="center"/>
      <protection hidden="1"/>
    </xf>
    <xf numFmtId="0" fontId="26" fillId="14" borderId="41"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2" fillId="0" borderId="42" xfId="0" applyFont="1" applyBorder="1" applyAlignment="1">
      <alignment horizontal="center" vertical="center"/>
    </xf>
    <xf numFmtId="0" fontId="22" fillId="0" borderId="44" xfId="0" applyFont="1" applyBorder="1" applyAlignment="1">
      <alignment horizontal="center" vertical="center"/>
    </xf>
    <xf numFmtId="9" fontId="0" fillId="0" borderId="45" xfId="2" applyFont="1" applyBorder="1" applyAlignment="1">
      <alignment horizontal="center" vertical="center"/>
    </xf>
    <xf numFmtId="9" fontId="0" fillId="0" borderId="46" xfId="2" applyFont="1" applyBorder="1" applyAlignment="1">
      <alignment horizontal="center" vertical="center"/>
    </xf>
    <xf numFmtId="0" fontId="22" fillId="0" borderId="5" xfId="0" applyFont="1" applyBorder="1" applyAlignment="1">
      <alignment horizontal="center" vertical="center"/>
    </xf>
    <xf numFmtId="9" fontId="0" fillId="0" borderId="6" xfId="2" applyFont="1" applyBorder="1" applyAlignment="1">
      <alignment horizontal="center" vertical="center"/>
    </xf>
    <xf numFmtId="0" fontId="22"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18" fillId="0" borderId="42" xfId="0" applyFont="1" applyBorder="1" applyAlignment="1">
      <alignment horizontal="center" vertical="center"/>
    </xf>
    <xf numFmtId="9" fontId="18" fillId="0" borderId="45" xfId="2" applyFont="1" applyFill="1" applyBorder="1" applyAlignment="1">
      <alignment horizontal="center" vertical="center"/>
    </xf>
    <xf numFmtId="0" fontId="18" fillId="0" borderId="29" xfId="0" applyFont="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0" fontId="0" fillId="10" borderId="44" xfId="0" applyFill="1" applyBorder="1" applyAlignment="1">
      <alignment horizontal="center" vertical="center"/>
    </xf>
    <xf numFmtId="0" fontId="0" fillId="11" borderId="29" xfId="0" applyFill="1" applyBorder="1" applyAlignment="1">
      <alignment horizontal="center" vertical="center"/>
    </xf>
    <xf numFmtId="0" fontId="0" fillId="10" borderId="47" xfId="0" applyFill="1" applyBorder="1" applyAlignment="1">
      <alignment horizontal="center" vertical="center"/>
    </xf>
    <xf numFmtId="0" fontId="0" fillId="3" borderId="29" xfId="0" applyFill="1" applyBorder="1" applyAlignment="1">
      <alignment horizontal="center" vertical="center"/>
    </xf>
    <xf numFmtId="0" fontId="0" fillId="5" borderId="29" xfId="0" applyFill="1" applyBorder="1" applyAlignment="1">
      <alignment horizontal="center" vertical="center"/>
    </xf>
    <xf numFmtId="0" fontId="0" fillId="5" borderId="45"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6" xfId="0" applyFill="1" applyBorder="1" applyAlignment="1">
      <alignment horizontal="center" vertical="center"/>
    </xf>
    <xf numFmtId="0" fontId="0" fillId="11" borderId="5" xfId="0" applyFill="1" applyBorder="1" applyAlignment="1">
      <alignment horizontal="center" vertical="center"/>
    </xf>
    <xf numFmtId="0" fontId="0" fillId="11" borderId="26" xfId="0" applyFill="1" applyBorder="1" applyAlignment="1">
      <alignment horizontal="center" vertical="center"/>
    </xf>
    <xf numFmtId="0" fontId="0" fillId="3" borderId="26" xfId="0" applyFill="1" applyBorder="1" applyAlignment="1">
      <alignment horizontal="center" vertical="center"/>
    </xf>
    <xf numFmtId="0" fontId="0" fillId="5" borderId="26"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42" xfId="0" applyFill="1" applyBorder="1" applyAlignment="1">
      <alignment horizontal="center" vertical="center"/>
    </xf>
    <xf numFmtId="0" fontId="0" fillId="3" borderId="5" xfId="0" applyFill="1" applyBorder="1" applyAlignment="1">
      <alignment horizontal="center" vertical="center"/>
    </xf>
    <xf numFmtId="0" fontId="0" fillId="3" borderId="45" xfId="0" applyFill="1" applyBorder="1" applyAlignment="1">
      <alignment horizontal="center" vertical="center"/>
    </xf>
    <xf numFmtId="0" fontId="0" fillId="3" borderId="6" xfId="0" applyFill="1" applyBorder="1" applyAlignment="1">
      <alignment horizontal="center" vertical="center"/>
    </xf>
    <xf numFmtId="0" fontId="0" fillId="5" borderId="42" xfId="0" applyFill="1" applyBorder="1" applyAlignment="1">
      <alignment horizontal="center" vertical="center"/>
    </xf>
    <xf numFmtId="0" fontId="0" fillId="3" borderId="43"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41" fontId="3" fillId="0" borderId="0" xfId="1"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0" fontId="3" fillId="0" borderId="1" xfId="0" applyFont="1" applyBorder="1" applyAlignment="1">
      <alignment horizontal="center"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3" fillId="0" borderId="1" xfId="0" applyFont="1" applyBorder="1" applyAlignment="1">
      <alignment horizontal="justify" vertical="top"/>
    </xf>
    <xf numFmtId="0" fontId="3" fillId="0" borderId="1" xfId="0" applyFont="1" applyBorder="1" applyAlignment="1">
      <alignment horizontal="center" vertical="top"/>
    </xf>
    <xf numFmtId="0" fontId="1" fillId="2" borderId="1" xfId="0" applyFont="1" applyFill="1" applyBorder="1" applyAlignment="1">
      <alignment horizontal="center" vertical="center"/>
    </xf>
    <xf numFmtId="0" fontId="1" fillId="0" borderId="1" xfId="0" applyFont="1" applyBorder="1" applyAlignment="1">
      <alignment horizontal="center" vertical="center" textRotation="90"/>
    </xf>
    <xf numFmtId="0" fontId="2" fillId="2" borderId="21" xfId="0" applyFont="1" applyFill="1" applyBorder="1"/>
    <xf numFmtId="0" fontId="2" fillId="2" borderId="0" xfId="0" applyFont="1" applyFill="1"/>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xf>
    <xf numFmtId="9" fontId="3" fillId="0" borderId="0" xfId="0" applyNumberFormat="1" applyFont="1" applyAlignment="1">
      <alignment horizontal="center" vertical="center" wrapText="1"/>
    </xf>
    <xf numFmtId="0" fontId="10" fillId="0" borderId="0" xfId="0" applyFont="1" applyAlignment="1">
      <alignment horizontal="center" vertical="center" textRotation="90"/>
    </xf>
    <xf numFmtId="0" fontId="2" fillId="0" borderId="0" xfId="0" applyFont="1" applyAlignment="1">
      <alignment horizontal="center" vertical="center"/>
    </xf>
    <xf numFmtId="0" fontId="2" fillId="0" borderId="0" xfId="0" applyFont="1" applyAlignment="1">
      <alignment horizontal="center" vertical="center" textRotation="90"/>
    </xf>
    <xf numFmtId="9" fontId="9" fillId="0" borderId="0" xfId="0" applyNumberFormat="1" applyFont="1" applyAlignment="1">
      <alignment horizontal="center" vertical="center"/>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1" fillId="0" borderId="0" xfId="0" applyFont="1" applyAlignment="1">
      <alignment horizontal="center" vertical="center" textRotation="90"/>
    </xf>
    <xf numFmtId="0" fontId="2" fillId="0" borderId="0" xfId="0" applyFont="1" applyAlignment="1">
      <alignment horizontal="center" vertical="center" wrapText="1"/>
    </xf>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0" fillId="0" borderId="1" xfId="0" applyBorder="1" applyAlignment="1">
      <alignment horizontal="center" vertical="center"/>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10" fillId="4" borderId="1" xfId="0" applyFont="1" applyFill="1" applyBorder="1" applyAlignment="1">
      <alignment horizontal="center" vertical="top" textRotation="90"/>
    </xf>
    <xf numFmtId="0" fontId="2" fillId="0" borderId="1" xfId="0" applyFont="1" applyBorder="1" applyAlignment="1">
      <alignment horizontal="center" vertical="center"/>
    </xf>
    <xf numFmtId="0" fontId="31" fillId="0" borderId="0" xfId="0" applyFont="1"/>
    <xf numFmtId="0" fontId="32" fillId="16" borderId="48" xfId="0" applyFont="1" applyFill="1" applyBorder="1" applyAlignment="1">
      <alignment horizontal="center" vertical="center" wrapText="1"/>
    </xf>
    <xf numFmtId="0" fontId="31" fillId="0" borderId="1" xfId="0" applyFont="1" applyBorder="1"/>
    <xf numFmtId="0" fontId="31" fillId="0" borderId="1" xfId="0" applyFont="1" applyBorder="1" applyAlignment="1">
      <alignment horizontal="justify" vertical="center"/>
    </xf>
    <xf numFmtId="14" fontId="33" fillId="0" borderId="5" xfId="0" applyNumberFormat="1" applyFont="1" applyBorder="1" applyAlignment="1">
      <alignment horizontal="center" vertical="center" wrapText="1"/>
    </xf>
    <xf numFmtId="0" fontId="33" fillId="0" borderId="5" xfId="0" applyFont="1" applyBorder="1" applyAlignment="1">
      <alignment horizontal="justify" vertical="center" wrapText="1"/>
    </xf>
    <xf numFmtId="0" fontId="2" fillId="2" borderId="1" xfId="0" applyFont="1" applyFill="1" applyBorder="1" applyAlignment="1">
      <alignment horizontal="center" vertical="center"/>
    </xf>
    <xf numFmtId="0" fontId="34" fillId="2" borderId="1" xfId="0" applyFont="1" applyFill="1" applyBorder="1" applyAlignment="1">
      <alignment horizontal="center" vertical="center" wrapText="1"/>
    </xf>
    <xf numFmtId="14" fontId="34" fillId="0" borderId="1" xfId="0" applyNumberFormat="1" applyFont="1" applyBorder="1" applyAlignment="1" applyProtection="1">
      <alignment horizontal="center" vertical="center"/>
      <protection locked="0"/>
    </xf>
    <xf numFmtId="0" fontId="35" fillId="0" borderId="1" xfId="0" applyFont="1" applyBorder="1" applyAlignment="1">
      <alignment horizontal="left" vertical="center" wrapText="1"/>
    </xf>
    <xf numFmtId="0" fontId="35" fillId="0" borderId="1" xfId="0" applyFont="1" applyBorder="1" applyAlignment="1">
      <alignment vertical="center" wrapText="1"/>
    </xf>
    <xf numFmtId="0" fontId="34" fillId="0" borderId="1" xfId="0" applyFont="1" applyBorder="1" applyAlignment="1" applyProtection="1">
      <alignment vertical="center" wrapText="1"/>
      <protection locked="0"/>
    </xf>
    <xf numFmtId="14" fontId="34" fillId="7" borderId="0" xfId="0" applyNumberFormat="1" applyFont="1" applyFill="1" applyAlignment="1" applyProtection="1">
      <alignment horizontal="center" vertical="center"/>
      <protection locked="0"/>
    </xf>
    <xf numFmtId="0" fontId="35" fillId="7" borderId="0" xfId="0" applyFont="1" applyFill="1" applyAlignment="1">
      <alignment horizontal="left" vertical="center" wrapText="1"/>
    </xf>
    <xf numFmtId="0" fontId="36" fillId="7" borderId="0" xfId="0" applyFont="1" applyFill="1" applyAlignment="1">
      <alignment vertical="center" wrapText="1"/>
    </xf>
    <xf numFmtId="0" fontId="35" fillId="7" borderId="0" xfId="0" applyFont="1" applyFill="1" applyAlignment="1">
      <alignment vertical="center"/>
    </xf>
    <xf numFmtId="0" fontId="34" fillId="7" borderId="0" xfId="0" applyFont="1" applyFill="1" applyAlignment="1" applyProtection="1">
      <alignment vertical="center" wrapText="1"/>
      <protection locked="0"/>
    </xf>
    <xf numFmtId="0" fontId="35" fillId="7" borderId="0" xfId="0" applyFont="1" applyFill="1" applyAlignment="1">
      <alignment vertical="center" wrapText="1"/>
    </xf>
    <xf numFmtId="0" fontId="0" fillId="7" borderId="0" xfId="0" applyFill="1"/>
    <xf numFmtId="0" fontId="39" fillId="0" borderId="1" xfId="0" applyFont="1" applyBorder="1" applyAlignment="1">
      <alignment horizontal="justify" vertical="top"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8" fillId="0" borderId="0" xfId="0" applyFont="1" applyAlignment="1">
      <alignment horizontal="left" vertical="center"/>
    </xf>
    <xf numFmtId="0" fontId="27" fillId="2" borderId="14" xfId="3" applyFill="1" applyBorder="1" applyAlignment="1">
      <alignment horizontal="center" vertical="center" wrapText="1"/>
    </xf>
    <xf numFmtId="0" fontId="27" fillId="2" borderId="10" xfId="3" applyFill="1" applyBorder="1" applyAlignment="1">
      <alignment horizontal="center" vertical="center" wrapText="1"/>
    </xf>
    <xf numFmtId="0" fontId="27" fillId="2" borderId="27" xfId="3" applyFill="1" applyBorder="1" applyAlignment="1">
      <alignment horizontal="center" vertical="center" wrapText="1"/>
    </xf>
    <xf numFmtId="0" fontId="27" fillId="2" borderId="15" xfId="3" applyFill="1" applyBorder="1" applyAlignment="1">
      <alignment horizontal="center" vertical="center" wrapText="1"/>
    </xf>
    <xf numFmtId="0" fontId="27" fillId="2" borderId="24" xfId="3" applyFill="1" applyBorder="1" applyAlignment="1">
      <alignment horizontal="center" vertical="center" wrapText="1"/>
    </xf>
    <xf numFmtId="0" fontId="27" fillId="2" borderId="5" xfId="3" applyFill="1" applyBorder="1" applyAlignment="1">
      <alignment horizontal="center" vertical="center" wrapText="1"/>
    </xf>
    <xf numFmtId="0" fontId="27" fillId="2" borderId="42" xfId="3" applyFill="1" applyBorder="1" applyAlignment="1">
      <alignment horizontal="center" vertical="center" wrapText="1"/>
    </xf>
    <xf numFmtId="0" fontId="27" fillId="2" borderId="25"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1" fillId="2" borderId="42" xfId="0" applyFont="1" applyFill="1" applyBorder="1" applyAlignment="1">
      <alignment horizontal="center"/>
    </xf>
    <xf numFmtId="0" fontId="1" fillId="2" borderId="43" xfId="0" applyFont="1" applyFill="1" applyBorder="1" applyAlignment="1">
      <alignment horizontal="center"/>
    </xf>
    <xf numFmtId="0" fontId="1" fillId="2" borderId="44" xfId="0" applyFont="1" applyFill="1" applyBorder="1" applyAlignment="1">
      <alignment horizontal="center"/>
    </xf>
    <xf numFmtId="0" fontId="0" fillId="0" borderId="0" xfId="0" applyAlignment="1">
      <alignment horizont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0" xfId="0" applyFont="1" applyFill="1" applyAlignment="1">
      <alignment horizontal="center" vertical="center"/>
    </xf>
    <xf numFmtId="0" fontId="1" fillId="2" borderId="20" xfId="0" applyFont="1" applyFill="1" applyBorder="1" applyAlignment="1">
      <alignment horizontal="center" vertic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26" xfId="0" applyFont="1" applyFill="1" applyBorder="1" applyAlignment="1">
      <alignment horizontal="center"/>
    </xf>
    <xf numFmtId="0" fontId="2" fillId="2" borderId="28" xfId="0" applyFont="1" applyFill="1" applyBorder="1" applyAlignment="1">
      <alignment horizontal="center"/>
    </xf>
    <xf numFmtId="0" fontId="30" fillId="0" borderId="0" xfId="0" applyFont="1" applyAlignment="1">
      <alignment horizontal="center"/>
    </xf>
    <xf numFmtId="0" fontId="7" fillId="11" borderId="1" xfId="0" applyFont="1" applyFill="1" applyBorder="1" applyAlignment="1">
      <alignment horizontal="center"/>
    </xf>
    <xf numFmtId="0" fontId="0" fillId="0" borderId="1" xfId="0" applyBorder="1" applyAlignment="1">
      <alignment horizontal="center" vertical="center" wrapText="1"/>
    </xf>
    <xf numFmtId="0" fontId="28" fillId="15" borderId="2" xfId="0" applyFont="1" applyFill="1" applyBorder="1" applyAlignment="1">
      <alignment horizontal="center" vertical="center" textRotation="90"/>
    </xf>
    <xf numFmtId="0" fontId="18" fillId="10" borderId="5" xfId="0" applyFont="1" applyFill="1" applyBorder="1" applyAlignment="1">
      <alignment horizontal="center" vertical="center"/>
    </xf>
    <xf numFmtId="0" fontId="18" fillId="10" borderId="6" xfId="0" applyFont="1" applyFill="1" applyBorder="1" applyAlignment="1">
      <alignment horizontal="center" vertical="center"/>
    </xf>
    <xf numFmtId="0" fontId="18" fillId="11" borderId="5" xfId="0" applyFont="1" applyFill="1" applyBorder="1" applyAlignment="1">
      <alignment horizontal="center" vertical="center"/>
    </xf>
    <xf numFmtId="0" fontId="18" fillId="11" borderId="6"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13" fillId="15" borderId="0" xfId="0" applyFont="1" applyFill="1" applyAlignment="1">
      <alignment horizontal="center"/>
    </xf>
    <xf numFmtId="0" fontId="13" fillId="0" borderId="0" xfId="0" applyFont="1" applyAlignment="1">
      <alignment horizontal="center"/>
    </xf>
    <xf numFmtId="0" fontId="18" fillId="5" borderId="5" xfId="0" applyFont="1" applyFill="1" applyBorder="1" applyAlignment="1">
      <alignment horizontal="center" vertical="center"/>
    </xf>
    <xf numFmtId="0" fontId="18" fillId="5" borderId="6" xfId="0" applyFont="1" applyFill="1" applyBorder="1" applyAlignment="1">
      <alignment horizontal="center" vertical="center"/>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3" fillId="12" borderId="1" xfId="0" applyFont="1" applyFill="1" applyBorder="1" applyAlignment="1">
      <alignment horizontal="center" vertical="center" wrapText="1"/>
    </xf>
    <xf numFmtId="0" fontId="15" fillId="7" borderId="29" xfId="0" applyFont="1" applyFill="1" applyBorder="1" applyAlignment="1">
      <alignment horizontal="left" vertical="center"/>
    </xf>
    <xf numFmtId="0" fontId="15" fillId="7" borderId="0" xfId="0" applyFont="1" applyFill="1" applyAlignment="1">
      <alignment horizontal="left" vertical="center"/>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35" xfId="0" applyFont="1" applyBorder="1" applyAlignment="1">
      <alignment horizontal="left" vertical="top" wrapText="1"/>
    </xf>
    <xf numFmtId="0" fontId="19" fillId="0" borderId="36" xfId="0" applyFont="1" applyBorder="1" applyAlignment="1">
      <alignment horizontal="left" vertical="top" wrapText="1"/>
    </xf>
    <xf numFmtId="0" fontId="19" fillId="0" borderId="37" xfId="0" applyFont="1" applyBorder="1" applyAlignment="1">
      <alignment horizontal="left" vertical="top" wrapText="1"/>
    </xf>
    <xf numFmtId="0" fontId="19" fillId="0" borderId="38" xfId="0" applyFont="1" applyBorder="1" applyAlignment="1">
      <alignment horizontal="left" vertical="top" wrapText="1"/>
    </xf>
    <xf numFmtId="0" fontId="13" fillId="8" borderId="29" xfId="0" applyFont="1" applyFill="1" applyBorder="1" applyAlignment="1">
      <alignment horizontal="center" vertical="center"/>
    </xf>
    <xf numFmtId="0" fontId="13" fillId="8" borderId="0" xfId="0" applyFont="1" applyFill="1" applyAlignment="1">
      <alignment horizontal="center" vertical="center"/>
    </xf>
    <xf numFmtId="0" fontId="16" fillId="0" borderId="2" xfId="0" applyFont="1" applyBorder="1" applyAlignment="1" applyProtection="1">
      <alignment horizontal="center" vertical="center" wrapText="1"/>
      <protection hidden="1"/>
    </xf>
    <xf numFmtId="0" fontId="16" fillId="0" borderId="3" xfId="0" applyFont="1" applyBorder="1" applyAlignment="1" applyProtection="1">
      <alignment horizontal="center" vertical="center" wrapText="1"/>
      <protection hidden="1"/>
    </xf>
    <xf numFmtId="0" fontId="16" fillId="0" borderId="4" xfId="0" applyFont="1" applyBorder="1" applyAlignment="1" applyProtection="1">
      <alignment horizontal="center" vertical="center" wrapText="1"/>
      <protection hidden="1"/>
    </xf>
    <xf numFmtId="0" fontId="22" fillId="9" borderId="1" xfId="0" applyFont="1" applyFill="1" applyBorder="1" applyAlignment="1">
      <alignment horizontal="center" vertical="center"/>
    </xf>
    <xf numFmtId="0" fontId="13" fillId="9" borderId="27" xfId="0" applyFont="1" applyFill="1" applyBorder="1" applyAlignment="1">
      <alignment horizontal="center" vertical="center"/>
    </xf>
    <xf numFmtId="0" fontId="13" fillId="9" borderId="33" xfId="0" applyFont="1" applyFill="1" applyBorder="1" applyAlignment="1">
      <alignment horizontal="center" vertical="center"/>
    </xf>
    <xf numFmtId="0" fontId="13" fillId="9" borderId="34"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15" xfId="0" applyFont="1" applyFill="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35" xfId="0" applyFont="1" applyBorder="1" applyAlignment="1">
      <alignment horizontal="left" vertical="center" wrapText="1"/>
    </xf>
    <xf numFmtId="0" fontId="12" fillId="0" borderId="0" xfId="0" applyFont="1" applyAlignment="1">
      <alignment horizontal="center" vertical="center"/>
    </xf>
    <xf numFmtId="0" fontId="13" fillId="7" borderId="0" xfId="0" applyFont="1" applyFill="1" applyAlignment="1">
      <alignment horizontal="left" vertical="center"/>
    </xf>
    <xf numFmtId="0" fontId="16" fillId="0" borderId="30" xfId="0" applyFont="1" applyBorder="1" applyAlignment="1" applyProtection="1">
      <alignment horizontal="center" vertical="center" wrapText="1"/>
      <protection hidden="1"/>
    </xf>
    <xf numFmtId="0" fontId="16" fillId="0" borderId="31" xfId="0" applyFont="1" applyBorder="1" applyAlignment="1" applyProtection="1">
      <alignment horizontal="center" vertical="center" wrapText="1"/>
      <protection hidden="1"/>
    </xf>
    <xf numFmtId="0" fontId="16" fillId="0" borderId="32" xfId="0" applyFont="1" applyBorder="1" applyAlignment="1" applyProtection="1">
      <alignment horizontal="center" vertical="center" wrapText="1"/>
      <protection hidden="1"/>
    </xf>
    <xf numFmtId="0" fontId="16" fillId="0" borderId="31" xfId="0" applyFont="1" applyBorder="1" applyAlignment="1" applyProtection="1">
      <alignment horizontal="center" vertical="center"/>
      <protection hidden="1"/>
    </xf>
    <xf numFmtId="0" fontId="16" fillId="0" borderId="32" xfId="0" applyFont="1" applyBorder="1" applyAlignment="1" applyProtection="1">
      <alignment horizontal="center" vertical="center"/>
      <protection hidden="1"/>
    </xf>
  </cellXfs>
  <cellStyles count="4">
    <cellStyle name="Hipervínculo" xfId="3" builtinId="8"/>
    <cellStyle name="Millares [0]" xfId="1" builtinId="6"/>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23DE-5CA9-4E0F-8F09-6277165ACB99}">
  <sheetPr>
    <tabColor rgb="FF00B050"/>
  </sheetPr>
  <dimension ref="A1:B14"/>
  <sheetViews>
    <sheetView workbookViewId="0">
      <selection activeCell="B7" sqref="B7"/>
    </sheetView>
  </sheetViews>
  <sheetFormatPr defaultColWidth="11.42578125" defaultRowHeight="14.45"/>
  <cols>
    <col min="1" max="1" width="19.28515625" customWidth="1"/>
    <col min="2" max="2" width="62.28515625" customWidth="1"/>
  </cols>
  <sheetData>
    <row r="1" spans="1:2" ht="21">
      <c r="A1" s="211" t="s">
        <v>0</v>
      </c>
      <c r="B1" s="211"/>
    </row>
    <row r="2" spans="1:2">
      <c r="A2" s="145"/>
      <c r="B2" s="145"/>
    </row>
    <row r="3" spans="1:2">
      <c r="A3" s="145" t="s">
        <v>1</v>
      </c>
      <c r="B3" s="145"/>
    </row>
    <row r="4" spans="1:2">
      <c r="A4" s="145"/>
      <c r="B4" s="145"/>
    </row>
    <row r="5" spans="1:2" ht="39.6">
      <c r="A5" s="146" t="s">
        <v>2</v>
      </c>
      <c r="B5" s="146" t="s">
        <v>3</v>
      </c>
    </row>
    <row r="6" spans="1:2" ht="43.15">
      <c r="A6" s="149">
        <v>46054</v>
      </c>
      <c r="B6" s="150" t="s">
        <v>4</v>
      </c>
    </row>
    <row r="7" spans="1:2">
      <c r="A7" s="147"/>
      <c r="B7" s="148"/>
    </row>
    <row r="8" spans="1:2">
      <c r="A8" s="147"/>
      <c r="B8" s="148"/>
    </row>
    <row r="9" spans="1:2">
      <c r="A9" s="147"/>
      <c r="B9" s="148"/>
    </row>
    <row r="10" spans="1:2">
      <c r="A10" s="147"/>
      <c r="B10" s="148"/>
    </row>
    <row r="11" spans="1:2">
      <c r="A11" s="147"/>
      <c r="B11" s="148"/>
    </row>
    <row r="12" spans="1:2">
      <c r="A12" s="147"/>
      <c r="B12" s="148"/>
    </row>
    <row r="13" spans="1:2">
      <c r="A13" s="145"/>
      <c r="B13" s="145"/>
    </row>
    <row r="14" spans="1:2">
      <c r="A14" s="145" t="s">
        <v>5</v>
      </c>
      <c r="B14" s="145"/>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B27"/>
  <sheetViews>
    <sheetView showGridLines="0" tabSelected="1" view="pageBreakPreview" topLeftCell="AV16" zoomScale="60" zoomScaleNormal="60" workbookViewId="0">
      <selection activeCell="BF17" sqref="BF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30.85546875" customWidth="1"/>
    <col min="47" max="47" width="61.42578125" customWidth="1"/>
    <col min="48" max="48" width="59.140625" customWidth="1"/>
    <col min="49" max="50" width="30.85546875" customWidth="1"/>
    <col min="51" max="51" width="2.5703125" style="200" customWidth="1"/>
    <col min="52" max="53" width="27.85546875" customWidth="1"/>
  </cols>
  <sheetData>
    <row r="1" spans="1:53" ht="15.75" customHeight="1">
      <c r="A1" s="165"/>
      <c r="B1" s="166"/>
      <c r="C1" s="171" t="s">
        <v>6</v>
      </c>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row>
    <row r="2" spans="1:53" ht="15.75" customHeight="1">
      <c r="A2" s="167"/>
      <c r="B2" s="168"/>
      <c r="C2" s="173"/>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4"/>
      <c r="AM2" s="174"/>
      <c r="AN2" s="174"/>
      <c r="AO2" s="174"/>
      <c r="AP2" s="174"/>
      <c r="AQ2" s="174"/>
      <c r="AR2" s="174"/>
      <c r="AS2" s="174"/>
    </row>
    <row r="3" spans="1:53" ht="15.75" customHeight="1">
      <c r="A3" s="167"/>
      <c r="B3" s="168"/>
      <c r="C3" s="173"/>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row>
    <row r="4" spans="1:53" ht="16.5" customHeight="1" thickBot="1">
      <c r="A4" s="167"/>
      <c r="B4" s="168"/>
      <c r="C4" s="175"/>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row>
    <row r="5" spans="1:53" ht="20.45" customHeight="1">
      <c r="A5" s="167"/>
      <c r="B5" s="168"/>
      <c r="C5" s="173" t="s">
        <v>7</v>
      </c>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74"/>
      <c r="AM5" s="174"/>
      <c r="AN5" s="174"/>
      <c r="AO5" s="174"/>
      <c r="AP5" s="174"/>
      <c r="AQ5" s="174"/>
      <c r="AR5" s="174"/>
      <c r="AS5" s="174"/>
    </row>
    <row r="6" spans="1:53" ht="15" customHeight="1">
      <c r="A6" s="167"/>
      <c r="B6" s="168"/>
      <c r="C6" s="173"/>
      <c r="D6" s="174"/>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row>
    <row r="7" spans="1:53" ht="15.75" customHeight="1">
      <c r="A7" s="167"/>
      <c r="B7" s="168"/>
      <c r="C7" s="173"/>
      <c r="D7" s="174"/>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row>
    <row r="8" spans="1:53" ht="16.5" customHeight="1" thickBot="1">
      <c r="A8" s="169"/>
      <c r="B8" s="170"/>
      <c r="C8" s="175"/>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row>
    <row r="10" spans="1:53" ht="54" customHeight="1">
      <c r="A10" s="177" t="s">
        <v>8</v>
      </c>
      <c r="B10" s="177"/>
      <c r="C10" s="177"/>
      <c r="D10" s="178" t="s">
        <v>9</v>
      </c>
      <c r="E10" s="179"/>
      <c r="F10" s="179"/>
      <c r="G10" s="179"/>
      <c r="H10" s="179"/>
      <c r="I10" s="179"/>
      <c r="J10" s="179"/>
      <c r="K10" s="179"/>
      <c r="L10" s="179"/>
      <c r="M10" s="180"/>
      <c r="N10" s="13"/>
      <c r="AN10" s="1"/>
      <c r="AO10" s="1"/>
      <c r="AP10" s="1"/>
    </row>
    <row r="11" spans="1:53" s="3" customFormat="1" ht="75" customHeight="1">
      <c r="A11" s="177" t="s">
        <v>10</v>
      </c>
      <c r="B11" s="177"/>
      <c r="C11" s="177"/>
      <c r="D11" s="194" t="s">
        <v>11</v>
      </c>
      <c r="E11" s="195"/>
      <c r="F11" s="195"/>
      <c r="G11" s="195"/>
      <c r="H11" s="195"/>
      <c r="I11" s="195"/>
      <c r="J11" s="195"/>
      <c r="K11" s="195"/>
      <c r="L11" s="195"/>
      <c r="M11" s="196"/>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Y11" s="200"/>
    </row>
    <row r="12" spans="1:53" s="3" customFormat="1" ht="75" customHeight="1">
      <c r="A12" s="177" t="s">
        <v>12</v>
      </c>
      <c r="B12" s="177"/>
      <c r="C12" s="177"/>
      <c r="D12" s="194" t="s">
        <v>13</v>
      </c>
      <c r="E12" s="195"/>
      <c r="F12" s="195"/>
      <c r="G12" s="195"/>
      <c r="H12" s="195"/>
      <c r="I12" s="195"/>
      <c r="J12" s="195"/>
      <c r="K12" s="195"/>
      <c r="L12" s="195"/>
      <c r="M12" s="196"/>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Y12" s="200"/>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Y13" s="200"/>
    </row>
    <row r="14" spans="1:53" s="3" customFormat="1" ht="24.75" customHeight="1">
      <c r="A14" s="182" t="s">
        <v>14</v>
      </c>
      <c r="B14" s="183"/>
      <c r="C14" s="183"/>
      <c r="D14" s="183"/>
      <c r="E14" s="183"/>
      <c r="F14" s="183"/>
      <c r="G14" s="183"/>
      <c r="H14" s="183"/>
      <c r="I14" s="183"/>
      <c r="J14" s="183"/>
      <c r="K14" s="183"/>
      <c r="L14" s="183"/>
      <c r="M14" s="183"/>
      <c r="N14" s="184"/>
      <c r="O14" s="185"/>
      <c r="P14" s="2"/>
      <c r="Q14" s="190" t="s">
        <v>15</v>
      </c>
      <c r="R14" s="191"/>
      <c r="S14" s="191"/>
      <c r="T14" s="191"/>
      <c r="U14" s="191"/>
      <c r="V14" s="191"/>
      <c r="W14" s="191"/>
      <c r="X14" s="191"/>
      <c r="Y14" s="192"/>
      <c r="Z14" s="192"/>
      <c r="AA14" s="192"/>
      <c r="AB14" s="192"/>
      <c r="AC14" s="192"/>
      <c r="AD14" s="192"/>
      <c r="AE14" s="192"/>
      <c r="AF14" s="191"/>
      <c r="AG14" s="191"/>
      <c r="AH14" s="191"/>
      <c r="AI14" s="191"/>
      <c r="AJ14" s="191"/>
      <c r="AK14" s="191"/>
      <c r="AL14" s="191"/>
      <c r="AM14" s="191"/>
      <c r="AN14" s="193"/>
      <c r="AO14" s="2"/>
      <c r="AP14" s="201" t="s">
        <v>16</v>
      </c>
      <c r="AQ14" s="202"/>
      <c r="AR14" s="203"/>
      <c r="AT14" s="177" t="s">
        <v>17</v>
      </c>
      <c r="AU14" s="177"/>
      <c r="AV14" s="177"/>
      <c r="AW14" s="177"/>
      <c r="AX14" s="177"/>
      <c r="AY14" s="200"/>
      <c r="AZ14" s="177" t="s">
        <v>18</v>
      </c>
      <c r="BA14" s="177"/>
    </row>
    <row r="15" spans="1:53">
      <c r="A15" s="186"/>
      <c r="B15" s="187"/>
      <c r="C15" s="187"/>
      <c r="D15" s="187"/>
      <c r="E15" s="187"/>
      <c r="F15" s="187"/>
      <c r="G15" s="187"/>
      <c r="H15" s="187"/>
      <c r="I15" s="187"/>
      <c r="J15" s="187"/>
      <c r="K15" s="187"/>
      <c r="L15" s="187"/>
      <c r="M15" s="187"/>
      <c r="N15" s="188"/>
      <c r="O15" s="189"/>
      <c r="P15" s="2"/>
      <c r="Q15" s="113"/>
      <c r="R15" s="114"/>
      <c r="S15" s="114"/>
      <c r="T15" s="114"/>
      <c r="U15" s="114"/>
      <c r="V15" s="114"/>
      <c r="W15" s="114"/>
      <c r="X15" s="114"/>
      <c r="Y15" s="197" t="s">
        <v>19</v>
      </c>
      <c r="Z15" s="198"/>
      <c r="AA15" s="199"/>
      <c r="AB15" s="197" t="s">
        <v>20</v>
      </c>
      <c r="AC15" s="198"/>
      <c r="AD15" s="198"/>
      <c r="AE15" s="198"/>
      <c r="AF15" s="199"/>
      <c r="AG15" s="209"/>
      <c r="AH15" s="209"/>
      <c r="AI15" s="209"/>
      <c r="AJ15" s="209"/>
      <c r="AK15" s="209"/>
      <c r="AL15" s="209"/>
      <c r="AM15" s="209"/>
      <c r="AN15" s="210"/>
      <c r="AO15" s="2"/>
      <c r="AP15" s="204"/>
      <c r="AQ15" s="205"/>
      <c r="AR15" s="206"/>
      <c r="AT15" s="177"/>
      <c r="AU15" s="177"/>
      <c r="AV15" s="177"/>
      <c r="AW15" s="177"/>
      <c r="AX15" s="177"/>
      <c r="AZ15" s="177"/>
      <c r="BA15" s="177"/>
    </row>
    <row r="16" spans="1:53" s="5" customFormat="1" ht="166.5" customHeight="1">
      <c r="A16" s="132" t="s">
        <v>21</v>
      </c>
      <c r="B16" s="133" t="s">
        <v>22</v>
      </c>
      <c r="C16" s="134" t="s">
        <v>23</v>
      </c>
      <c r="D16" s="134" t="s">
        <v>24</v>
      </c>
      <c r="E16" s="135" t="s">
        <v>25</v>
      </c>
      <c r="F16" s="136" t="s">
        <v>26</v>
      </c>
      <c r="G16" s="137" t="s">
        <v>27</v>
      </c>
      <c r="H16" s="135" t="s">
        <v>28</v>
      </c>
      <c r="I16" s="134" t="s">
        <v>29</v>
      </c>
      <c r="J16" s="134" t="s">
        <v>30</v>
      </c>
      <c r="K16" s="135" t="s">
        <v>31</v>
      </c>
      <c r="L16" s="135" t="s">
        <v>32</v>
      </c>
      <c r="M16" s="134" t="s">
        <v>29</v>
      </c>
      <c r="N16" s="134" t="s">
        <v>33</v>
      </c>
      <c r="O16" s="138" t="s">
        <v>34</v>
      </c>
      <c r="P16" s="102"/>
      <c r="Q16" s="139" t="s">
        <v>35</v>
      </c>
      <c r="R16" s="91" t="s">
        <v>36</v>
      </c>
      <c r="S16" s="91" t="s">
        <v>37</v>
      </c>
      <c r="T16" s="91" t="s">
        <v>38</v>
      </c>
      <c r="U16" s="91" t="s">
        <v>39</v>
      </c>
      <c r="V16" s="91" t="s">
        <v>40</v>
      </c>
      <c r="W16" s="91" t="s">
        <v>41</v>
      </c>
      <c r="X16" s="111" t="s">
        <v>42</v>
      </c>
      <c r="Y16" s="139" t="s">
        <v>43</v>
      </c>
      <c r="Z16" s="139" t="s">
        <v>44</v>
      </c>
      <c r="AA16" s="139" t="s">
        <v>45</v>
      </c>
      <c r="AB16" s="207" t="s">
        <v>46</v>
      </c>
      <c r="AC16" s="208"/>
      <c r="AD16" s="139" t="s">
        <v>47</v>
      </c>
      <c r="AE16" s="207" t="s">
        <v>48</v>
      </c>
      <c r="AF16" s="208"/>
      <c r="AG16" s="138" t="s">
        <v>49</v>
      </c>
      <c r="AH16" s="138" t="s">
        <v>50</v>
      </c>
      <c r="AI16" s="138" t="s">
        <v>29</v>
      </c>
      <c r="AJ16" s="138" t="s">
        <v>51</v>
      </c>
      <c r="AK16" s="138" t="s">
        <v>29</v>
      </c>
      <c r="AL16" s="138" t="s">
        <v>33</v>
      </c>
      <c r="AM16" s="138" t="s">
        <v>52</v>
      </c>
      <c r="AN16" s="138" t="s">
        <v>53</v>
      </c>
      <c r="AO16" s="102"/>
      <c r="AP16" s="151" t="s">
        <v>54</v>
      </c>
      <c r="AQ16" s="151" t="s">
        <v>55</v>
      </c>
      <c r="AR16" s="91" t="s">
        <v>56</v>
      </c>
      <c r="AS16" s="140"/>
      <c r="AT16" s="152" t="s">
        <v>57</v>
      </c>
      <c r="AU16" s="152" t="s">
        <v>58</v>
      </c>
      <c r="AV16" s="152" t="s">
        <v>59</v>
      </c>
      <c r="AW16" s="152" t="s">
        <v>60</v>
      </c>
      <c r="AX16" s="152" t="s">
        <v>61</v>
      </c>
      <c r="AY16" s="200"/>
      <c r="AZ16" s="152" t="s">
        <v>62</v>
      </c>
      <c r="BA16" s="152" t="s">
        <v>63</v>
      </c>
    </row>
    <row r="17" spans="1:54" ht="353.25" customHeight="1">
      <c r="A17" s="110">
        <v>1</v>
      </c>
      <c r="B17" s="109" t="s">
        <v>64</v>
      </c>
      <c r="C17" s="106" t="s">
        <v>65</v>
      </c>
      <c r="D17" s="106" t="s">
        <v>66</v>
      </c>
      <c r="E17" s="106" t="s">
        <v>67</v>
      </c>
      <c r="F17" s="106"/>
      <c r="G17" s="110">
        <v>16</v>
      </c>
      <c r="H17" s="104" t="str">
        <f>IF(G17&lt;=0,"",IF(G17&lt;=2,"Muy Baja",IF(G17&lt;=24,"Baja",IF(G17&lt;=500,"Media",IF(G17&lt;=5000,"Alta","Muy Alta")))))</f>
        <v>Baja</v>
      </c>
      <c r="I17" s="105">
        <f>IF(H17="","",IF(H17="Muy Baja",0.2,IF(H17="Baja",0.4,IF(H17="Media",0.6,IF(H17="Alta",0.8,IF(H17="Muy Alta",1,))))))</f>
        <v>0.4</v>
      </c>
      <c r="J17" s="141" t="s">
        <v>68</v>
      </c>
      <c r="K17" s="142" t="str">
        <f>+J17</f>
        <v>El riesgo afecta la imagen de algún área de la organización.</v>
      </c>
      <c r="L17" s="104" t="str">
        <f>+VLOOKUP(K17,Datos!$O$4:$P$15,2,FALSE)</f>
        <v>Leve</v>
      </c>
      <c r="M17" s="105">
        <f>IF(L17="","",IF(L17="Leve",0.2,IF(L17="Menor",0.4,IF(L17="Moderado",0.6,IF(L17="Mayor",0.8,IF(L17="Catastrófico",1,))))))</f>
        <v>0.2</v>
      </c>
      <c r="N17" s="105" t="str">
        <f>+CONCATENATE(H17, " - ", L17)</f>
        <v>Baja - Leve</v>
      </c>
      <c r="O17" s="143" t="str">
        <f>+VLOOKUP(N17,Datos!J4:K28,2,)</f>
        <v>BAJO</v>
      </c>
      <c r="P17" s="102"/>
      <c r="Q17" s="144">
        <v>1</v>
      </c>
      <c r="R17" s="100" t="s">
        <v>69</v>
      </c>
      <c r="S17" s="100" t="s">
        <v>70</v>
      </c>
      <c r="T17" s="100" t="s">
        <v>71</v>
      </c>
      <c r="U17" s="100" t="s">
        <v>72</v>
      </c>
      <c r="V17" s="100" t="s">
        <v>73</v>
      </c>
      <c r="W17" s="100" t="s">
        <v>74</v>
      </c>
      <c r="X17" s="15" t="str">
        <f>IF(OR(Y17="Preventivo",Y17="Detectivo"),"Probabilidad",IF(Y17="Correctivo","Impacto",""))</f>
        <v>Probabilidad</v>
      </c>
      <c r="Y17" s="6" t="s">
        <v>75</v>
      </c>
      <c r="Z17" s="6" t="s">
        <v>76</v>
      </c>
      <c r="AA17" s="16" t="str">
        <f t="shared" ref="AA17" si="0">IF(AND(Y17="Preventivo",Z17="Automático"),"50%",IF(AND(Y17="Preventivo",Z17="Manual"),"40%",IF(AND(Y17="Detectivo",Z17="Automático"),"40%",IF(AND(Y17="Detectivo",Z17="Manual"),"30%",IF(AND(Y17="Correctivo",Z17="Automático"),"35%",IF(AND(Y17="Correctivo",Z17="Manual"),"25%",""))))))</f>
        <v>40%</v>
      </c>
      <c r="AB17" s="8" t="s">
        <v>77</v>
      </c>
      <c r="AC17" s="23" t="s">
        <v>78</v>
      </c>
      <c r="AD17" s="6" t="s">
        <v>79</v>
      </c>
      <c r="AE17" s="8" t="s">
        <v>80</v>
      </c>
      <c r="AF17" s="8" t="str">
        <f>+W17</f>
        <v xml:space="preserve">Correo electrónico por parte del delegado en apoyo al proceso, de remision de reporte en formato que permita conocer las gestiones realizadas. 
Cuando aplique: Correo electronico de novedad </v>
      </c>
      <c r="AG17" s="17">
        <f>IFERROR(IF(X17="Probabilidad",(I17-(+I17*AA17)),IF(X17="Impacto",I17,"")),"")</f>
        <v>0.24</v>
      </c>
      <c r="AH17" s="18" t="str">
        <f t="shared" ref="AH17" si="1">IFERROR(IF(AG17="","",IF(AG17&lt;=0.2,"Muy Baja",IF(AG17&lt;=0.4,"Baja",IF(AG17&lt;=0.6,"Media",IF(AG17&lt;=0.8,"Alta","Muy Alta"))))),"")</f>
        <v>Baja</v>
      </c>
      <c r="AI17" s="19">
        <f>I17-(AA17*I17)</f>
        <v>0.24</v>
      </c>
      <c r="AJ17" s="20" t="str">
        <f t="shared" ref="AJ17" si="2">IFERROR(IF(AK17="","",IF(AK17&lt;=0.2,"Leve",IF(AK17&lt;=0.4,"Menor",IF(AK17&lt;=0.6,"Moderado",IF(AK17&lt;=0.8,"Mayor","Catastrófico"))))),"")</f>
        <v>Leve</v>
      </c>
      <c r="AK17" s="17">
        <f>IFERROR(IF(X17="Impacto",(M17-(+M17*AA17)),IF(X17="Probabilidad",M17,"")),"")</f>
        <v>0.2</v>
      </c>
      <c r="AL17" s="21" t="str">
        <f>+CONCATENATE(AH17, " - ", AJ17)</f>
        <v>Baja - Leve</v>
      </c>
      <c r="AM17" s="22" t="str">
        <f>+VLOOKUP(AL17,Datos!$J$4:$K$28,2,)</f>
        <v>BAJO</v>
      </c>
      <c r="AN17" s="112" t="s">
        <v>81</v>
      </c>
      <c r="AO17" s="102"/>
      <c r="AP17" s="164" t="s">
        <v>82</v>
      </c>
      <c r="AQ17" s="107" t="s">
        <v>69</v>
      </c>
      <c r="AR17" s="108" t="s">
        <v>83</v>
      </c>
      <c r="AS17" s="103"/>
      <c r="AT17" s="153">
        <v>46156</v>
      </c>
      <c r="AU17" s="154" t="s">
        <v>84</v>
      </c>
      <c r="AV17" s="154" t="s">
        <v>85</v>
      </c>
      <c r="AW17" s="155" t="s">
        <v>86</v>
      </c>
      <c r="AX17" s="156"/>
      <c r="AZ17" s="155" t="s">
        <v>87</v>
      </c>
      <c r="BA17" s="155" t="s">
        <v>88</v>
      </c>
    </row>
    <row r="18" spans="1:54" ht="93.75" customHeight="1">
      <c r="B18" s="115"/>
      <c r="C18" s="116"/>
      <c r="D18" s="116"/>
      <c r="E18" s="116"/>
      <c r="F18" s="116"/>
      <c r="G18" s="115"/>
      <c r="H18" s="115"/>
      <c r="I18" s="117"/>
      <c r="J18" s="118"/>
      <c r="K18" s="101"/>
      <c r="L18" s="115"/>
      <c r="M18" s="117"/>
      <c r="N18" s="117"/>
      <c r="O18" s="119"/>
      <c r="P18" s="2"/>
      <c r="Q18" s="120"/>
      <c r="R18" s="14"/>
      <c r="S18" s="14"/>
      <c r="T18" s="14"/>
      <c r="U18" s="14"/>
      <c r="V18" s="14"/>
      <c r="W18" s="14"/>
      <c r="X18" s="120"/>
      <c r="Y18" s="121"/>
      <c r="Z18" s="121"/>
      <c r="AA18" s="122"/>
      <c r="AB18" s="123"/>
      <c r="AC18" s="124"/>
      <c r="AD18" s="121"/>
      <c r="AE18" s="123"/>
      <c r="AF18" s="123"/>
      <c r="AG18" s="125"/>
      <c r="AH18" s="121"/>
      <c r="AI18" s="126"/>
      <c r="AJ18" s="127"/>
      <c r="AK18" s="125"/>
      <c r="AL18" s="128"/>
      <c r="AM18" s="129"/>
      <c r="AN18" s="130"/>
      <c r="AO18" s="2"/>
      <c r="AP18" s="131"/>
      <c r="AQ18" s="131"/>
      <c r="AR18" s="131"/>
      <c r="AT18" s="157"/>
      <c r="AU18" s="158"/>
      <c r="AV18" s="159"/>
      <c r="AW18" s="160"/>
      <c r="AX18" s="161"/>
      <c r="AZ18" s="162"/>
      <c r="BA18" s="162"/>
      <c r="BB18" s="163"/>
    </row>
    <row r="19" spans="1:54" ht="20.45">
      <c r="A19" s="181" t="s">
        <v>89</v>
      </c>
      <c r="B19" s="181"/>
      <c r="C19" s="181"/>
      <c r="D19" s="181"/>
      <c r="E19" s="181"/>
      <c r="F19" s="181"/>
      <c r="G19" s="181"/>
      <c r="H19" s="181"/>
      <c r="P19" s="2"/>
      <c r="AT19" s="157"/>
      <c r="AU19" s="158"/>
      <c r="AV19" s="159"/>
      <c r="AW19" s="160"/>
      <c r="AX19" s="161"/>
      <c r="AZ19" s="162"/>
      <c r="BA19" s="162"/>
      <c r="BB19" s="163"/>
    </row>
    <row r="20" spans="1:54">
      <c r="P20" s="2"/>
      <c r="AT20" s="157"/>
      <c r="AU20" s="158"/>
      <c r="AV20" s="159"/>
      <c r="AW20" s="160"/>
      <c r="AX20" s="161"/>
      <c r="AZ20" s="162"/>
      <c r="BA20" s="162"/>
      <c r="BB20" s="163"/>
    </row>
    <row r="21" spans="1:54">
      <c r="P21" s="2"/>
      <c r="AT21" s="157"/>
      <c r="AU21" s="158"/>
      <c r="AV21" s="159"/>
      <c r="AW21" s="160"/>
      <c r="AX21" s="161"/>
      <c r="AZ21" s="162"/>
      <c r="BA21" s="162"/>
      <c r="BB21" s="163"/>
    </row>
    <row r="22" spans="1:54">
      <c r="P22" s="2"/>
      <c r="AT22" s="157"/>
      <c r="AU22" s="158"/>
      <c r="AV22" s="159"/>
      <c r="AW22" s="160"/>
      <c r="AX22" s="161"/>
      <c r="AZ22" s="162"/>
      <c r="BA22" s="162"/>
      <c r="BB22" s="163"/>
    </row>
    <row r="23" spans="1:54">
      <c r="P23" s="2"/>
      <c r="AT23" s="157"/>
      <c r="AU23" s="158"/>
      <c r="AV23" s="159"/>
      <c r="AW23" s="160"/>
      <c r="AX23" s="161"/>
      <c r="AZ23" s="162"/>
      <c r="BA23" s="162"/>
      <c r="BB23" s="163"/>
    </row>
    <row r="24" spans="1:54">
      <c r="P24" s="2"/>
      <c r="AT24" s="163"/>
      <c r="AU24" s="163"/>
      <c r="AV24" s="163"/>
      <c r="AW24" s="163"/>
      <c r="AX24" s="163"/>
      <c r="AZ24" s="163"/>
      <c r="BA24" s="163"/>
      <c r="BB24" s="163"/>
    </row>
    <row r="25" spans="1:54">
      <c r="P25" s="2"/>
      <c r="AT25" s="163"/>
      <c r="AU25" s="163"/>
      <c r="AV25" s="163"/>
      <c r="AW25" s="163"/>
      <c r="AX25" s="163"/>
      <c r="AZ25" s="163"/>
      <c r="BA25" s="163"/>
      <c r="BB25" s="163"/>
    </row>
    <row r="26" spans="1:54">
      <c r="P26" s="2"/>
    </row>
    <row r="27" spans="1:54">
      <c r="P27" s="2"/>
    </row>
  </sheetData>
  <mergeCells count="21">
    <mergeCell ref="AY1:AY1048576"/>
    <mergeCell ref="AT14:AX15"/>
    <mergeCell ref="AZ14:BA15"/>
    <mergeCell ref="AP14:AR15"/>
    <mergeCell ref="AB16:AC16"/>
    <mergeCell ref="AE16:AF16"/>
    <mergeCell ref="AB15:AF15"/>
    <mergeCell ref="AG15:AN15"/>
    <mergeCell ref="A19:H19"/>
    <mergeCell ref="A14:O15"/>
    <mergeCell ref="Q14:AN14"/>
    <mergeCell ref="A11:C11"/>
    <mergeCell ref="D11:M11"/>
    <mergeCell ref="A12:C12"/>
    <mergeCell ref="D12:M12"/>
    <mergeCell ref="Y15:AA15"/>
    <mergeCell ref="A1:B8"/>
    <mergeCell ref="C1:AS4"/>
    <mergeCell ref="C5:AS8"/>
    <mergeCell ref="A10:C10"/>
    <mergeCell ref="D10:M10"/>
  </mergeCells>
  <conditionalFormatting sqref="H17:H18">
    <cfRule type="cellIs" dxfId="24" priority="25" operator="equal">
      <formula>"Muy Alta"</formula>
    </cfRule>
    <cfRule type="cellIs" dxfId="23" priority="26" operator="equal">
      <formula>"Alta"</formula>
    </cfRule>
    <cfRule type="cellIs" dxfId="22" priority="27" operator="equal">
      <formula>"Media"</formula>
    </cfRule>
    <cfRule type="cellIs" dxfId="21" priority="28" operator="equal">
      <formula>"Muy Baja"</formula>
    </cfRule>
    <cfRule type="cellIs" dxfId="20" priority="29" operator="equal">
      <formula>"Baja"</formula>
    </cfRule>
  </conditionalFormatting>
  <conditionalFormatting sqref="L17:L18">
    <cfRule type="cellIs" dxfId="19" priority="20" operator="equal">
      <formula>"Leve"</formula>
    </cfRule>
    <cfRule type="cellIs" dxfId="18" priority="21" operator="equal">
      <formula>"Catastrófico"</formula>
    </cfRule>
    <cfRule type="cellIs" dxfId="17" priority="22" operator="equal">
      <formula>"Mayor"</formula>
    </cfRule>
    <cfRule type="cellIs" dxfId="16" priority="23" operator="equal">
      <formula>"Moderado"</formula>
    </cfRule>
    <cfRule type="cellIs" dxfId="15" priority="24" operator="equal">
      <formula>"Menor"</formula>
    </cfRule>
  </conditionalFormatting>
  <conditionalFormatting sqref="O17:O18 AM17:AM18">
    <cfRule type="cellIs" dxfId="14" priority="16" operator="equal">
      <formula>"EXTREMO"</formula>
    </cfRule>
    <cfRule type="cellIs" dxfId="13" priority="17" operator="equal">
      <formula>"ALTO"</formula>
    </cfRule>
    <cfRule type="cellIs" dxfId="12" priority="18" operator="equal">
      <formula>"BAJO"</formula>
    </cfRule>
    <cfRule type="cellIs" dxfId="11" priority="19" operator="equal">
      <formula>"MODERADO"</formula>
    </cfRule>
  </conditionalFormatting>
  <conditionalFormatting sqref="AH17:AH18">
    <cfRule type="cellIs" dxfId="10" priority="10" operator="equal">
      <formula>"Muy Baja"</formula>
    </cfRule>
    <cfRule type="cellIs" dxfId="9" priority="11" operator="equal">
      <formula>"Baja"</formula>
    </cfRule>
    <cfRule type="cellIs" dxfId="8" priority="12" operator="equal">
      <formula>"Media"</formula>
    </cfRule>
    <cfRule type="cellIs" dxfId="7" priority="13" operator="equal">
      <formula>"Muy Alta"</formula>
    </cfRule>
    <cfRule type="cellIs" dxfId="6" priority="14" operator="equal">
      <formula>"Alta"</formula>
    </cfRule>
  </conditionalFormatting>
  <conditionalFormatting sqref="AJ17:AJ18">
    <cfRule type="cellIs" dxfId="5" priority="5" operator="equal">
      <formula>"Catastrófico"</formula>
    </cfRule>
    <cfRule type="cellIs" dxfId="4" priority="6" operator="equal">
      <formula>"Mayor"</formula>
    </cfRule>
    <cfRule type="cellIs" dxfId="3" priority="7" operator="equal">
      <formula>"Moderado"</formula>
    </cfRule>
    <cfRule type="cellIs" dxfId="2" priority="8" operator="equal">
      <formula>"Menor"</formula>
    </cfRule>
    <cfRule type="cellIs" dxfId="1"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18"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B17:B18</xm:sqref>
        </x14:dataValidation>
        <x14:dataValidation type="list" allowBlank="1" showInputMessage="1" showErrorMessage="1" xr:uid="{1C271E21-0C13-4CE0-AC1D-704F065762CC}">
          <x14:formula1>
            <xm:f>Datos!$O$3:$O$15</xm:f>
          </x14:formula1>
          <xm:sqref>J17:J18</xm:sqref>
        </x14:dataValidation>
        <x14:dataValidation type="list" allowBlank="1" showInputMessage="1" showErrorMessage="1" xr:uid="{7E385074-FCC3-447C-BE62-7DA39EEF346C}">
          <x14:formula1>
            <xm:f>Datos!$P$19:$P$22</xm:f>
          </x14:formula1>
          <xm:sqref>Y17:Y18</xm:sqref>
        </x14:dataValidation>
        <x14:dataValidation type="list" allowBlank="1" showInputMessage="1" showErrorMessage="1" xr:uid="{074425DC-9982-447D-9AA6-38EBEDBFCE06}">
          <x14:formula1>
            <xm:f>Datos!$P$25:$P$26</xm:f>
          </x14:formula1>
          <xm:sqref>Z17:Z18</xm:sqref>
        </x14:dataValidation>
        <x14:dataValidation type="list" allowBlank="1" showInputMessage="1" showErrorMessage="1" xr:uid="{66899A4A-FC03-4C3E-A647-B968F65F688D}">
          <x14:formula1>
            <xm:f>Instructivo!$E$3:$E$9</xm:f>
          </x14:formula1>
          <xm:sqref>F17:F18</xm:sqref>
        </x14:dataValidation>
        <x14:dataValidation type="list" allowBlank="1" showInputMessage="1" showErrorMessage="1" xr:uid="{26AFA87D-2A38-4D49-A571-297B293C4938}">
          <x14:formula1>
            <xm:f>Datos!$P$30:$P$31</xm:f>
          </x14:formula1>
          <xm:sqref>AB17:AB18</xm:sqref>
        </x14:dataValidation>
        <x14:dataValidation type="list" allowBlank="1" showInputMessage="1" showErrorMessage="1" xr:uid="{35465EF9-18AF-4B33-A351-185EF858A09B}">
          <x14:formula1>
            <xm:f>Datos!$P$34:$P$35</xm:f>
          </x14:formula1>
          <xm:sqref>AD17:AD18</xm:sqref>
        </x14:dataValidation>
        <x14:dataValidation type="list" allowBlank="1" showInputMessage="1" showErrorMessage="1" xr:uid="{F7F6D111-7948-42CB-AF23-60A2E37E0021}">
          <x14:formula1>
            <xm:f>Datos!$P$38:$P$39</xm:f>
          </x14:formula1>
          <xm:sqref>AE17:AE18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10" t="s">
        <v>90</v>
      </c>
      <c r="D3" t="s">
        <v>91</v>
      </c>
      <c r="G3" t="s">
        <v>92</v>
      </c>
      <c r="J3" t="s">
        <v>93</v>
      </c>
      <c r="O3" t="s">
        <v>94</v>
      </c>
      <c r="P3" t="s">
        <v>92</v>
      </c>
    </row>
    <row r="4" spans="1:17">
      <c r="A4" t="s">
        <v>95</v>
      </c>
      <c r="D4" t="s">
        <v>96</v>
      </c>
      <c r="E4" s="9">
        <v>0.2</v>
      </c>
      <c r="G4" t="s">
        <v>97</v>
      </c>
      <c r="H4" s="9">
        <v>0.2</v>
      </c>
      <c r="J4" t="s">
        <v>98</v>
      </c>
      <c r="K4" t="s">
        <v>99</v>
      </c>
      <c r="O4" t="s">
        <v>100</v>
      </c>
      <c r="P4" s="3" t="s">
        <v>101</v>
      </c>
      <c r="Q4" s="12">
        <v>0.2</v>
      </c>
    </row>
    <row r="5" spans="1:17">
      <c r="A5" t="s">
        <v>64</v>
      </c>
      <c r="D5" t="s">
        <v>102</v>
      </c>
      <c r="E5" s="9">
        <v>0.4</v>
      </c>
      <c r="G5" t="s">
        <v>103</v>
      </c>
      <c r="H5" s="9">
        <v>0.4</v>
      </c>
      <c r="J5" t="s">
        <v>104</v>
      </c>
      <c r="K5" t="s">
        <v>99</v>
      </c>
      <c r="O5" s="11" t="s">
        <v>105</v>
      </c>
      <c r="P5" s="3" t="s">
        <v>106</v>
      </c>
      <c r="Q5" s="12">
        <v>0.4</v>
      </c>
    </row>
    <row r="6" spans="1:17">
      <c r="A6" t="s">
        <v>107</v>
      </c>
      <c r="D6" t="s">
        <v>108</v>
      </c>
      <c r="E6" s="9">
        <v>0.6</v>
      </c>
      <c r="G6" t="s">
        <v>109</v>
      </c>
      <c r="H6" s="9">
        <v>0.6</v>
      </c>
      <c r="J6" t="s">
        <v>110</v>
      </c>
      <c r="K6" t="s">
        <v>109</v>
      </c>
      <c r="O6" t="s">
        <v>111</v>
      </c>
      <c r="P6" s="3" t="s">
        <v>112</v>
      </c>
      <c r="Q6" s="12">
        <v>0.6</v>
      </c>
    </row>
    <row r="7" spans="1:17">
      <c r="D7" t="s">
        <v>113</v>
      </c>
      <c r="E7" s="9">
        <v>0.8</v>
      </c>
      <c r="G7" t="s">
        <v>114</v>
      </c>
      <c r="H7" s="9">
        <v>0.8</v>
      </c>
      <c r="J7" t="s">
        <v>115</v>
      </c>
      <c r="K7" t="s">
        <v>116</v>
      </c>
      <c r="O7" t="s">
        <v>117</v>
      </c>
      <c r="P7" s="3" t="s">
        <v>118</v>
      </c>
      <c r="Q7" s="12">
        <v>0.8</v>
      </c>
    </row>
    <row r="8" spans="1:17">
      <c r="D8" t="s">
        <v>119</v>
      </c>
      <c r="E8" s="9">
        <v>1</v>
      </c>
      <c r="G8" t="s">
        <v>120</v>
      </c>
      <c r="H8" s="9">
        <v>1</v>
      </c>
      <c r="J8" t="s">
        <v>121</v>
      </c>
      <c r="K8" t="s">
        <v>122</v>
      </c>
      <c r="O8" t="s">
        <v>123</v>
      </c>
      <c r="P8" s="3" t="s">
        <v>124</v>
      </c>
      <c r="Q8" s="12">
        <v>1</v>
      </c>
    </row>
    <row r="9" spans="1:17">
      <c r="J9" t="s">
        <v>125</v>
      </c>
      <c r="K9" t="s">
        <v>99</v>
      </c>
    </row>
    <row r="10" spans="1:17">
      <c r="J10" t="s">
        <v>126</v>
      </c>
      <c r="K10" t="s">
        <v>109</v>
      </c>
      <c r="O10" t="s">
        <v>127</v>
      </c>
    </row>
    <row r="11" spans="1:17">
      <c r="J11" t="s">
        <v>128</v>
      </c>
      <c r="K11" t="s">
        <v>109</v>
      </c>
      <c r="O11" t="s">
        <v>68</v>
      </c>
      <c r="P11" s="3" t="s">
        <v>101</v>
      </c>
      <c r="Q11" s="12">
        <v>0.2</v>
      </c>
    </row>
    <row r="12" spans="1:17" ht="30.75" customHeight="1">
      <c r="J12" t="s">
        <v>129</v>
      </c>
      <c r="K12" t="s">
        <v>116</v>
      </c>
      <c r="O12" s="11" t="s">
        <v>130</v>
      </c>
      <c r="P12" s="3" t="s">
        <v>106</v>
      </c>
      <c r="Q12" s="12">
        <v>0.4</v>
      </c>
    </row>
    <row r="13" spans="1:17" ht="28.9">
      <c r="J13" t="s">
        <v>131</v>
      </c>
      <c r="K13" t="s">
        <v>122</v>
      </c>
      <c r="O13" s="11" t="s">
        <v>132</v>
      </c>
      <c r="P13" s="3" t="s">
        <v>112</v>
      </c>
      <c r="Q13" s="12">
        <v>0.6</v>
      </c>
    </row>
    <row r="14" spans="1:17" ht="28.9">
      <c r="J14" t="s">
        <v>133</v>
      </c>
      <c r="K14" t="s">
        <v>109</v>
      </c>
      <c r="O14" s="11" t="s">
        <v>134</v>
      </c>
      <c r="P14" s="3" t="s">
        <v>118</v>
      </c>
      <c r="Q14" s="12">
        <v>0.8</v>
      </c>
    </row>
    <row r="15" spans="1:17" ht="28.9">
      <c r="J15" t="s">
        <v>135</v>
      </c>
      <c r="K15" t="s">
        <v>109</v>
      </c>
      <c r="O15" s="11" t="s">
        <v>136</v>
      </c>
      <c r="P15" s="3" t="s">
        <v>124</v>
      </c>
      <c r="Q15" s="12">
        <v>1</v>
      </c>
    </row>
    <row r="16" spans="1:17">
      <c r="J16" t="s">
        <v>137</v>
      </c>
      <c r="K16" t="s">
        <v>109</v>
      </c>
    </row>
    <row r="17" spans="10:17">
      <c r="J17" t="s">
        <v>138</v>
      </c>
      <c r="K17" t="s">
        <v>116</v>
      </c>
    </row>
    <row r="18" spans="10:17">
      <c r="J18" t="s">
        <v>139</v>
      </c>
      <c r="K18" t="s">
        <v>122</v>
      </c>
    </row>
    <row r="19" spans="10:17">
      <c r="J19" t="s">
        <v>140</v>
      </c>
      <c r="K19" t="s">
        <v>109</v>
      </c>
      <c r="P19" t="s">
        <v>141</v>
      </c>
    </row>
    <row r="20" spans="10:17">
      <c r="J20" t="s">
        <v>142</v>
      </c>
      <c r="K20" t="s">
        <v>109</v>
      </c>
      <c r="P20" t="s">
        <v>75</v>
      </c>
      <c r="Q20" s="9">
        <v>0.25</v>
      </c>
    </row>
    <row r="21" spans="10:17">
      <c r="J21" t="s">
        <v>143</v>
      </c>
      <c r="K21" t="s">
        <v>116</v>
      </c>
      <c r="P21" t="s">
        <v>144</v>
      </c>
      <c r="Q21" s="9">
        <v>0.15</v>
      </c>
    </row>
    <row r="22" spans="10:17">
      <c r="J22" t="s">
        <v>145</v>
      </c>
      <c r="K22" t="s">
        <v>116</v>
      </c>
      <c r="P22" t="s">
        <v>146</v>
      </c>
      <c r="Q22" s="9">
        <v>0.1</v>
      </c>
    </row>
    <row r="23" spans="10:17">
      <c r="J23" t="s">
        <v>147</v>
      </c>
      <c r="K23" t="s">
        <v>122</v>
      </c>
    </row>
    <row r="24" spans="10:17">
      <c r="J24" t="s">
        <v>148</v>
      </c>
      <c r="K24" t="s">
        <v>116</v>
      </c>
      <c r="P24" t="s">
        <v>149</v>
      </c>
    </row>
    <row r="25" spans="10:17">
      <c r="J25" t="s">
        <v>150</v>
      </c>
      <c r="K25" t="s">
        <v>116</v>
      </c>
      <c r="P25" t="s">
        <v>151</v>
      </c>
      <c r="Q25" s="9">
        <v>0.25</v>
      </c>
    </row>
    <row r="26" spans="10:17">
      <c r="J26" t="s">
        <v>152</v>
      </c>
      <c r="K26" t="s">
        <v>116</v>
      </c>
      <c r="P26" t="s">
        <v>76</v>
      </c>
      <c r="Q26" s="9">
        <v>0.15</v>
      </c>
    </row>
    <row r="27" spans="10:17">
      <c r="J27" t="s">
        <v>153</v>
      </c>
      <c r="K27" t="s">
        <v>116</v>
      </c>
    </row>
    <row r="28" spans="10:17">
      <c r="J28" t="s">
        <v>154</v>
      </c>
      <c r="K28" t="s">
        <v>122</v>
      </c>
    </row>
    <row r="29" spans="10:17">
      <c r="P29" t="s">
        <v>155</v>
      </c>
    </row>
    <row r="30" spans="10:17">
      <c r="P30" t="s">
        <v>77</v>
      </c>
    </row>
    <row r="31" spans="10:17">
      <c r="P31" t="s">
        <v>156</v>
      </c>
    </row>
    <row r="33" spans="16:16">
      <c r="P33" t="s">
        <v>157</v>
      </c>
    </row>
    <row r="34" spans="16:16">
      <c r="P34" t="s">
        <v>79</v>
      </c>
    </row>
    <row r="35" spans="16:16">
      <c r="P35" t="s">
        <v>158</v>
      </c>
    </row>
    <row r="37" spans="16:16">
      <c r="P37" t="s">
        <v>159</v>
      </c>
    </row>
    <row r="38" spans="16:16">
      <c r="P38" t="s">
        <v>80</v>
      </c>
    </row>
    <row r="39" spans="16:16">
      <c r="P39" t="s">
        <v>160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55" t="s">
        <v>161</v>
      </c>
      <c r="F2" s="55" t="s">
        <v>162</v>
      </c>
    </row>
    <row r="3" spans="1:12" ht="43.15">
      <c r="E3" s="54" t="s">
        <v>163</v>
      </c>
      <c r="F3" s="53" t="s">
        <v>164</v>
      </c>
    </row>
    <row r="4" spans="1:12" ht="43.15">
      <c r="E4" s="54" t="s">
        <v>165</v>
      </c>
      <c r="F4" s="53" t="s">
        <v>166</v>
      </c>
    </row>
    <row r="5" spans="1:12" ht="144">
      <c r="E5" s="54" t="s">
        <v>167</v>
      </c>
      <c r="F5" s="53" t="s">
        <v>168</v>
      </c>
    </row>
    <row r="6" spans="1:12" ht="43.15">
      <c r="E6" s="54" t="s">
        <v>169</v>
      </c>
      <c r="F6" s="53" t="s">
        <v>170</v>
      </c>
    </row>
    <row r="7" spans="1:12" ht="72">
      <c r="E7" s="54" t="s">
        <v>171</v>
      </c>
      <c r="F7" s="53" t="s">
        <v>172</v>
      </c>
    </row>
    <row r="8" spans="1:12" ht="57.6">
      <c r="E8" s="54" t="s">
        <v>173</v>
      </c>
      <c r="F8" s="53" t="s">
        <v>174</v>
      </c>
    </row>
    <row r="9" spans="1:12" ht="72">
      <c r="E9" s="54" t="s">
        <v>175</v>
      </c>
      <c r="F9" s="53" t="s">
        <v>176</v>
      </c>
    </row>
    <row r="11" spans="1:12">
      <c r="B11" s="250" t="s">
        <v>177</v>
      </c>
      <c r="C11" s="250"/>
      <c r="D11" s="250"/>
      <c r="E11" s="250"/>
      <c r="F11" s="250"/>
      <c r="G11" s="250"/>
      <c r="H11" s="250"/>
      <c r="I11" s="250"/>
      <c r="J11" s="250"/>
      <c r="K11" s="250"/>
      <c r="L11" s="250"/>
    </row>
    <row r="12" spans="1:12">
      <c r="B12" s="250"/>
      <c r="C12" s="250"/>
      <c r="D12" s="250"/>
      <c r="E12" s="250"/>
      <c r="F12" s="250"/>
      <c r="G12" s="250"/>
      <c r="H12" s="250"/>
      <c r="I12" s="250"/>
      <c r="J12" s="250"/>
      <c r="K12" s="250"/>
      <c r="L12" s="250"/>
    </row>
    <row r="13" spans="1:12" ht="23.45">
      <c r="B13" s="251" t="s">
        <v>178</v>
      </c>
      <c r="C13" s="251"/>
      <c r="D13" s="251"/>
      <c r="E13" s="251"/>
      <c r="F13" s="251"/>
      <c r="G13" s="251"/>
      <c r="H13" s="251"/>
      <c r="I13" s="251"/>
      <c r="J13" s="251"/>
      <c r="K13" s="251"/>
      <c r="L13" s="251"/>
    </row>
    <row r="15" spans="1:12" ht="28.9">
      <c r="A15" s="24" t="s">
        <v>179</v>
      </c>
      <c r="B15" s="25">
        <v>1</v>
      </c>
      <c r="C15" s="236" t="s">
        <v>180</v>
      </c>
      <c r="D15" s="237"/>
      <c r="E15" s="237"/>
      <c r="F15" s="237"/>
      <c r="G15" s="237"/>
      <c r="H15" s="237"/>
      <c r="I15" s="237"/>
      <c r="J15" s="237"/>
      <c r="K15" s="237"/>
      <c r="L15" s="237"/>
    </row>
    <row r="16" spans="1:12" ht="18.600000000000001" thickBot="1">
      <c r="C16" s="228"/>
      <c r="D16" s="229"/>
      <c r="E16" s="229"/>
      <c r="F16" s="229"/>
      <c r="G16" s="229"/>
      <c r="H16" s="229"/>
      <c r="I16" s="229"/>
      <c r="J16" s="229"/>
      <c r="K16" s="229"/>
      <c r="L16" s="229"/>
    </row>
    <row r="17" spans="1:12" ht="18.600000000000001" thickBot="1">
      <c r="B17" s="252" t="s">
        <v>181</v>
      </c>
      <c r="C17" s="253"/>
      <c r="D17" s="253"/>
      <c r="E17" s="253"/>
      <c r="F17" s="254"/>
      <c r="G17" s="26"/>
      <c r="H17" s="252" t="s">
        <v>182</v>
      </c>
      <c r="I17" s="255"/>
      <c r="J17" s="255"/>
      <c r="K17" s="255"/>
      <c r="L17" s="256"/>
    </row>
    <row r="18" spans="1:12" ht="23.45">
      <c r="B18" s="27" t="s">
        <v>183</v>
      </c>
      <c r="C18" s="242" t="s">
        <v>47</v>
      </c>
      <c r="D18" s="243"/>
      <c r="E18" s="243"/>
      <c r="F18" s="244"/>
      <c r="G18" s="26"/>
      <c r="H18" s="27" t="s">
        <v>183</v>
      </c>
      <c r="I18" s="245" t="s">
        <v>47</v>
      </c>
      <c r="J18" s="245"/>
      <c r="K18" s="245"/>
      <c r="L18" s="246"/>
    </row>
    <row r="19" spans="1:12" ht="18">
      <c r="B19" s="28">
        <v>100</v>
      </c>
      <c r="C19" s="29" t="s">
        <v>119</v>
      </c>
      <c r="D19" s="247" t="s">
        <v>184</v>
      </c>
      <c r="E19" s="248"/>
      <c r="F19" s="249"/>
      <c r="G19" s="30"/>
      <c r="H19" s="28">
        <v>100</v>
      </c>
      <c r="I19" s="29" t="s">
        <v>185</v>
      </c>
      <c r="J19" s="247" t="s">
        <v>186</v>
      </c>
      <c r="K19" s="248"/>
      <c r="L19" s="249"/>
    </row>
    <row r="20" spans="1:12" ht="18">
      <c r="B20" s="28">
        <v>80</v>
      </c>
      <c r="C20" s="31" t="s">
        <v>113</v>
      </c>
      <c r="D20" s="230" t="s">
        <v>187</v>
      </c>
      <c r="E20" s="231"/>
      <c r="F20" s="232"/>
      <c r="G20" s="30"/>
      <c r="H20" s="28">
        <v>80</v>
      </c>
      <c r="I20" s="31" t="s">
        <v>188</v>
      </c>
      <c r="J20" s="230" t="s">
        <v>189</v>
      </c>
      <c r="K20" s="231"/>
      <c r="L20" s="232"/>
    </row>
    <row r="21" spans="1:12" ht="18">
      <c r="B21" s="28">
        <v>60</v>
      </c>
      <c r="C21" s="32" t="s">
        <v>108</v>
      </c>
      <c r="D21" s="230" t="s">
        <v>190</v>
      </c>
      <c r="E21" s="231"/>
      <c r="F21" s="232"/>
      <c r="G21" s="30"/>
      <c r="H21" s="28">
        <v>60</v>
      </c>
      <c r="I21" s="32" t="s">
        <v>191</v>
      </c>
      <c r="J21" s="230" t="s">
        <v>192</v>
      </c>
      <c r="K21" s="231"/>
      <c r="L21" s="232"/>
    </row>
    <row r="22" spans="1:12" ht="18">
      <c r="B22" s="28">
        <v>40</v>
      </c>
      <c r="C22" s="33" t="s">
        <v>102</v>
      </c>
      <c r="D22" s="230" t="s">
        <v>193</v>
      </c>
      <c r="E22" s="231"/>
      <c r="F22" s="232"/>
      <c r="G22" s="30"/>
      <c r="H22" s="28">
        <v>40</v>
      </c>
      <c r="I22" s="33" t="s">
        <v>194</v>
      </c>
      <c r="J22" s="230" t="s">
        <v>195</v>
      </c>
      <c r="K22" s="231"/>
      <c r="L22" s="232"/>
    </row>
    <row r="23" spans="1:12" ht="18.600000000000001" thickBot="1">
      <c r="B23" s="34">
        <v>20</v>
      </c>
      <c r="C23" s="35" t="s">
        <v>96</v>
      </c>
      <c r="D23" s="233" t="s">
        <v>196</v>
      </c>
      <c r="E23" s="234"/>
      <c r="F23" s="235"/>
      <c r="G23" s="30"/>
      <c r="H23" s="34">
        <v>20</v>
      </c>
      <c r="I23" s="35" t="s">
        <v>197</v>
      </c>
      <c r="J23" s="233" t="s">
        <v>198</v>
      </c>
      <c r="K23" s="234"/>
      <c r="L23" s="235"/>
    </row>
    <row r="24" spans="1:12">
      <c r="B24" s="26" t="s">
        <v>199</v>
      </c>
      <c r="C24" s="26"/>
      <c r="D24" s="26"/>
      <c r="E24" s="26"/>
      <c r="F24" s="26"/>
      <c r="G24" s="26"/>
      <c r="H24" s="26" t="s">
        <v>199</v>
      </c>
      <c r="I24" s="26"/>
      <c r="J24" s="26"/>
      <c r="K24" s="26"/>
      <c r="L24" s="26"/>
    </row>
    <row r="27" spans="1:12" ht="28.9">
      <c r="A27" s="24" t="s">
        <v>179</v>
      </c>
      <c r="B27" s="25">
        <v>2</v>
      </c>
      <c r="C27" s="236" t="s">
        <v>92</v>
      </c>
      <c r="D27" s="237"/>
      <c r="E27" s="237"/>
      <c r="F27" s="237"/>
      <c r="G27" s="237"/>
      <c r="H27" s="237"/>
      <c r="I27" s="237"/>
      <c r="J27" s="237"/>
      <c r="K27" s="237"/>
      <c r="L27" s="237"/>
    </row>
    <row r="28" spans="1:12">
      <c r="B28" s="26"/>
      <c r="C28" s="26"/>
      <c r="D28" s="26"/>
      <c r="E28" s="26"/>
      <c r="F28" s="26"/>
      <c r="G28" s="26"/>
      <c r="H28" s="26"/>
      <c r="I28" s="26"/>
      <c r="J28" s="26"/>
      <c r="K28" s="36"/>
      <c r="L28" s="36"/>
    </row>
    <row r="29" spans="1:12" ht="18">
      <c r="B29" s="238" t="s">
        <v>200</v>
      </c>
      <c r="C29" s="239"/>
      <c r="D29" s="239"/>
      <c r="E29" s="239"/>
      <c r="F29" s="239"/>
      <c r="G29" s="239"/>
      <c r="H29" s="239"/>
      <c r="I29" s="239"/>
      <c r="J29" s="239"/>
      <c r="K29" s="240"/>
      <c r="L29" s="36"/>
    </row>
    <row r="30" spans="1:12" ht="17.45">
      <c r="B30" s="241" t="s">
        <v>201</v>
      </c>
      <c r="C30" s="241"/>
      <c r="D30" s="241" t="s">
        <v>202</v>
      </c>
      <c r="E30" s="241"/>
      <c r="F30" s="241" t="s">
        <v>64</v>
      </c>
      <c r="G30" s="241"/>
      <c r="H30" s="241"/>
      <c r="I30" s="241"/>
      <c r="J30" s="241"/>
      <c r="K30" s="241"/>
    </row>
    <row r="31" spans="1:12" ht="18">
      <c r="B31" s="37">
        <v>100</v>
      </c>
      <c r="C31" s="38" t="s">
        <v>124</v>
      </c>
      <c r="D31" s="227" t="s">
        <v>203</v>
      </c>
      <c r="E31" s="227"/>
      <c r="F31" s="227" t="s">
        <v>136</v>
      </c>
      <c r="G31" s="227"/>
      <c r="H31" s="227"/>
      <c r="I31" s="227"/>
      <c r="J31" s="227"/>
      <c r="K31" s="227"/>
    </row>
    <row r="32" spans="1:12" ht="18">
      <c r="B32" s="37">
        <v>80</v>
      </c>
      <c r="C32" s="39" t="s">
        <v>118</v>
      </c>
      <c r="D32" s="227" t="s">
        <v>204</v>
      </c>
      <c r="E32" s="227"/>
      <c r="F32" s="227" t="s">
        <v>205</v>
      </c>
      <c r="G32" s="227"/>
      <c r="H32" s="227"/>
      <c r="I32" s="227"/>
      <c r="J32" s="227"/>
      <c r="K32" s="227"/>
    </row>
    <row r="33" spans="1:26" ht="18">
      <c r="B33" s="37">
        <v>60</v>
      </c>
      <c r="C33" s="40" t="s">
        <v>112</v>
      </c>
      <c r="D33" s="227" t="s">
        <v>206</v>
      </c>
      <c r="E33" s="227"/>
      <c r="F33" s="227" t="s">
        <v>207</v>
      </c>
      <c r="G33" s="227"/>
      <c r="H33" s="227"/>
      <c r="I33" s="227"/>
      <c r="J33" s="227"/>
      <c r="K33" s="227"/>
    </row>
    <row r="34" spans="1:26" ht="18">
      <c r="B34" s="37">
        <v>40</v>
      </c>
      <c r="C34" s="41" t="s">
        <v>106</v>
      </c>
      <c r="D34" s="227" t="s">
        <v>208</v>
      </c>
      <c r="E34" s="227"/>
      <c r="F34" s="227" t="s">
        <v>209</v>
      </c>
      <c r="G34" s="227"/>
      <c r="H34" s="227"/>
      <c r="I34" s="227"/>
      <c r="J34" s="227"/>
      <c r="K34" s="227"/>
    </row>
    <row r="35" spans="1:26" ht="18">
      <c r="B35" s="37">
        <v>20</v>
      </c>
      <c r="C35" s="42" t="s">
        <v>101</v>
      </c>
      <c r="D35" s="227" t="s">
        <v>210</v>
      </c>
      <c r="E35" s="227"/>
      <c r="F35" s="227" t="s">
        <v>68</v>
      </c>
      <c r="G35" s="227"/>
      <c r="H35" s="227"/>
      <c r="I35" s="227"/>
      <c r="J35" s="227"/>
      <c r="K35" s="227"/>
    </row>
    <row r="38" spans="1:26" ht="28.9">
      <c r="A38" s="24" t="s">
        <v>179</v>
      </c>
      <c r="B38" s="25"/>
      <c r="C38" s="228" t="s">
        <v>211</v>
      </c>
      <c r="D38" s="229"/>
      <c r="E38" s="229"/>
      <c r="F38" s="229"/>
      <c r="G38" s="229"/>
      <c r="H38" s="229"/>
      <c r="I38" s="229"/>
      <c r="J38" s="229"/>
      <c r="K38" s="229"/>
      <c r="L38" s="229"/>
      <c r="X38" s="5"/>
      <c r="Y38" s="43"/>
    </row>
    <row r="39" spans="1:26">
      <c r="X39" s="5"/>
      <c r="Y39" s="43"/>
    </row>
    <row r="40" spans="1:26" ht="151.15" thickBot="1">
      <c r="B40" s="44" t="s">
        <v>212</v>
      </c>
      <c r="C40" s="45" t="s">
        <v>213</v>
      </c>
      <c r="D40" s="45" t="s">
        <v>214</v>
      </c>
      <c r="E40" s="44" t="s">
        <v>215</v>
      </c>
      <c r="F40" s="44" t="s">
        <v>216</v>
      </c>
      <c r="G40" s="44" t="s">
        <v>217</v>
      </c>
      <c r="H40" s="44" t="s">
        <v>218</v>
      </c>
      <c r="I40" s="44" t="s">
        <v>219</v>
      </c>
      <c r="J40" s="44" t="s">
        <v>220</v>
      </c>
      <c r="K40" s="44" t="s">
        <v>221</v>
      </c>
      <c r="L40" s="44" t="s">
        <v>222</v>
      </c>
      <c r="M40" s="44" t="s">
        <v>223</v>
      </c>
      <c r="N40" s="44" t="s">
        <v>224</v>
      </c>
      <c r="O40" s="44" t="s">
        <v>225</v>
      </c>
      <c r="P40" s="44" t="s">
        <v>226</v>
      </c>
      <c r="Q40" s="44" t="s">
        <v>227</v>
      </c>
      <c r="R40" s="44" t="s">
        <v>228</v>
      </c>
      <c r="S40" s="44" t="s">
        <v>229</v>
      </c>
      <c r="T40" s="44" t="s">
        <v>230</v>
      </c>
      <c r="U40" s="44" t="s">
        <v>231</v>
      </c>
      <c r="V40" s="44" t="s">
        <v>232</v>
      </c>
      <c r="W40" s="44" t="s">
        <v>233</v>
      </c>
      <c r="X40" s="46" t="s">
        <v>234</v>
      </c>
      <c r="Y40" s="47" t="s">
        <v>235</v>
      </c>
      <c r="Z40" s="47" t="s">
        <v>235</v>
      </c>
    </row>
    <row r="41" spans="1:26" ht="15">
      <c r="B41" s="48"/>
      <c r="C41" s="49"/>
      <c r="D41" s="49"/>
      <c r="E41" s="48"/>
      <c r="F41" s="48"/>
      <c r="G41" s="48"/>
      <c r="H41" s="48"/>
      <c r="I41" s="48"/>
      <c r="J41" s="48"/>
      <c r="K41" s="48"/>
      <c r="L41" s="48"/>
      <c r="M41" s="48"/>
      <c r="N41" s="48"/>
      <c r="O41" s="48"/>
      <c r="P41" s="48"/>
      <c r="Q41" s="48"/>
      <c r="R41" s="48"/>
      <c r="S41" s="48"/>
      <c r="T41" s="48"/>
      <c r="U41" s="48"/>
      <c r="V41" s="48"/>
      <c r="W41" s="48"/>
      <c r="X41" s="50">
        <f>COUNTIF(E41:W41,"SI")</f>
        <v>0</v>
      </c>
      <c r="Y41" s="51" t="str">
        <f>IF(OR(T41="SI",X41&gt;11),"100",IF(X41&gt;5,"80",IF(X41&gt;0,"60","")))</f>
        <v/>
      </c>
      <c r="Z41" s="52" t="str">
        <f>IF(OR(T41="SI",X41&gt;11),"CATASTRÓFICO",IF(X41&gt;5,"MAYOR",IF(X41&gt;0,"MODERADO","")))</f>
        <v/>
      </c>
    </row>
    <row r="45" spans="1:26" ht="23.45">
      <c r="A45" s="222" t="s">
        <v>236</v>
      </c>
      <c r="B45" s="222"/>
      <c r="C45" s="222"/>
      <c r="D45" s="222"/>
      <c r="E45" s="222"/>
      <c r="F45" s="222"/>
      <c r="G45" s="222"/>
      <c r="H45" s="222"/>
      <c r="I45" s="222"/>
      <c r="J45" s="222"/>
    </row>
    <row r="46" spans="1:26">
      <c r="C46" s="10"/>
      <c r="D46" s="5"/>
      <c r="E46" s="5"/>
      <c r="F46" s="5"/>
      <c r="G46" s="5"/>
      <c r="H46" s="5"/>
    </row>
    <row r="47" spans="1:26" ht="15.6">
      <c r="B47" s="214" t="s">
        <v>180</v>
      </c>
      <c r="C47" s="65" t="s">
        <v>119</v>
      </c>
      <c r="D47" s="68"/>
      <c r="E47" s="79"/>
      <c r="F47" s="69"/>
      <c r="G47" s="79"/>
      <c r="H47" s="70"/>
      <c r="J47" s="225" t="s">
        <v>237</v>
      </c>
    </row>
    <row r="48" spans="1:26" ht="15.6">
      <c r="B48" s="214"/>
      <c r="C48" s="66">
        <v>1</v>
      </c>
      <c r="D48" s="71"/>
      <c r="E48" s="80"/>
      <c r="F48" s="64"/>
      <c r="G48" s="80"/>
      <c r="H48" s="72"/>
      <c r="J48" s="226"/>
    </row>
    <row r="49" spans="2:10" ht="15.6">
      <c r="B49" s="214"/>
      <c r="C49" s="65" t="s">
        <v>113</v>
      </c>
      <c r="D49" s="85"/>
      <c r="E49" s="86"/>
      <c r="F49" s="69"/>
      <c r="G49" s="79"/>
      <c r="H49" s="70"/>
      <c r="J49" s="215" t="s">
        <v>122</v>
      </c>
    </row>
    <row r="50" spans="2:10" ht="15.6">
      <c r="B50" s="214"/>
      <c r="C50" s="66">
        <v>0.8</v>
      </c>
      <c r="D50" s="87"/>
      <c r="E50" s="88"/>
      <c r="F50" s="77"/>
      <c r="G50" s="84"/>
      <c r="H50" s="78"/>
      <c r="J50" s="216"/>
    </row>
    <row r="51" spans="2:10" ht="15.6">
      <c r="B51" s="214"/>
      <c r="C51" s="65" t="s">
        <v>108</v>
      </c>
      <c r="D51" s="73"/>
      <c r="E51" s="81"/>
      <c r="F51" s="63"/>
      <c r="G51" s="80"/>
      <c r="H51" s="72"/>
      <c r="J51" s="217" t="s">
        <v>116</v>
      </c>
    </row>
    <row r="52" spans="2:10" ht="15.6">
      <c r="B52" s="214"/>
      <c r="C52" s="66">
        <v>0.6</v>
      </c>
      <c r="D52" s="73"/>
      <c r="E52" s="81"/>
      <c r="F52" s="63"/>
      <c r="G52" s="80"/>
      <c r="H52" s="72"/>
      <c r="J52" s="218"/>
    </row>
    <row r="53" spans="2:10" ht="15.6">
      <c r="B53" s="214"/>
      <c r="C53" s="65" t="s">
        <v>102</v>
      </c>
      <c r="D53" s="89"/>
      <c r="E53" s="86"/>
      <c r="F53" s="90"/>
      <c r="G53" s="79"/>
      <c r="H53" s="70"/>
      <c r="J53" s="219" t="s">
        <v>109</v>
      </c>
    </row>
    <row r="54" spans="2:10" ht="15.6">
      <c r="B54" s="214"/>
      <c r="C54" s="66">
        <v>0.4</v>
      </c>
      <c r="D54" s="75"/>
      <c r="E54" s="88"/>
      <c r="F54" s="76"/>
      <c r="G54" s="84"/>
      <c r="H54" s="78"/>
      <c r="J54" s="220"/>
    </row>
    <row r="55" spans="2:10" ht="15.6">
      <c r="B55" s="214"/>
      <c r="C55" s="67" t="s">
        <v>96</v>
      </c>
      <c r="D55" s="74"/>
      <c r="E55" s="82"/>
      <c r="F55" s="63"/>
      <c r="G55" s="80"/>
      <c r="H55" s="72"/>
      <c r="J55" s="223" t="s">
        <v>99</v>
      </c>
    </row>
    <row r="56" spans="2:10" ht="15.6">
      <c r="B56" s="214"/>
      <c r="C56" s="66">
        <v>0.2</v>
      </c>
      <c r="D56" s="75"/>
      <c r="E56" s="83"/>
      <c r="F56" s="76"/>
      <c r="G56" s="84"/>
      <c r="H56" s="78"/>
      <c r="J56" s="224"/>
    </row>
    <row r="57" spans="2:10" ht="17.45">
      <c r="D57" s="56" t="s">
        <v>101</v>
      </c>
      <c r="E57" s="60" t="s">
        <v>106</v>
      </c>
      <c r="F57" s="60" t="s">
        <v>112</v>
      </c>
      <c r="G57" s="62" t="s">
        <v>118</v>
      </c>
      <c r="H57" s="57" t="s">
        <v>124</v>
      </c>
    </row>
    <row r="58" spans="2:10">
      <c r="D58" s="58">
        <v>0.2</v>
      </c>
      <c r="E58" s="61">
        <v>0.4</v>
      </c>
      <c r="F58" s="61">
        <v>0.6</v>
      </c>
      <c r="G58" s="61">
        <v>0.8</v>
      </c>
      <c r="H58" s="59">
        <v>1</v>
      </c>
    </row>
    <row r="59" spans="2:10" ht="23.45">
      <c r="D59" s="221" t="s">
        <v>92</v>
      </c>
      <c r="E59" s="221"/>
      <c r="F59" s="221"/>
      <c r="G59" s="221"/>
      <c r="H59" s="221"/>
    </row>
    <row r="63" spans="2:10">
      <c r="D63" s="212" t="s">
        <v>238</v>
      </c>
      <c r="E63" s="212"/>
      <c r="F63" s="212"/>
    </row>
    <row r="64" spans="2:10">
      <c r="D64" s="93" t="s">
        <v>239</v>
      </c>
      <c r="E64" s="93" t="s">
        <v>240</v>
      </c>
      <c r="F64" s="93" t="s">
        <v>241</v>
      </c>
    </row>
    <row r="65" spans="4:6" ht="86.45">
      <c r="D65" s="92" t="s">
        <v>242</v>
      </c>
      <c r="E65" s="53" t="s">
        <v>243</v>
      </c>
      <c r="F65" s="53" t="s">
        <v>244</v>
      </c>
    </row>
    <row r="66" spans="4:6" ht="57.6">
      <c r="D66" s="92" t="s">
        <v>245</v>
      </c>
      <c r="E66" s="53" t="s">
        <v>246</v>
      </c>
      <c r="F66" s="92" t="s">
        <v>247</v>
      </c>
    </row>
    <row r="67" spans="4:6" ht="57.6">
      <c r="D67" s="92" t="s">
        <v>248</v>
      </c>
      <c r="E67" s="92" t="s">
        <v>249</v>
      </c>
      <c r="F67" s="92" t="s">
        <v>250</v>
      </c>
    </row>
    <row r="69" spans="4:6" ht="30" customHeight="1">
      <c r="D69" s="54" t="s">
        <v>251</v>
      </c>
      <c r="E69" s="213" t="s">
        <v>252</v>
      </c>
      <c r="F69" s="213"/>
    </row>
    <row r="70" spans="4:6" ht="30" customHeight="1">
      <c r="D70" s="54" t="s">
        <v>253</v>
      </c>
      <c r="E70" s="213" t="s">
        <v>254</v>
      </c>
      <c r="F70" s="213"/>
    </row>
    <row r="73" spans="4:6">
      <c r="E73" s="94" t="s">
        <v>237</v>
      </c>
      <c r="F73" s="94" t="s">
        <v>255</v>
      </c>
    </row>
    <row r="74" spans="4:6" ht="28.9">
      <c r="E74" s="95" t="s">
        <v>256</v>
      </c>
      <c r="F74" s="96" t="s">
        <v>257</v>
      </c>
    </row>
    <row r="75" spans="4:6" ht="28.9">
      <c r="E75" s="97" t="s">
        <v>258</v>
      </c>
      <c r="F75" s="96" t="s">
        <v>259</v>
      </c>
    </row>
    <row r="76" spans="4:6" ht="28.9">
      <c r="E76" s="98" t="s">
        <v>113</v>
      </c>
      <c r="F76" s="96" t="s">
        <v>259</v>
      </c>
    </row>
    <row r="77" spans="4:6" ht="28.9">
      <c r="E77" s="99" t="s">
        <v>260</v>
      </c>
      <c r="F77" s="96" t="s">
        <v>259</v>
      </c>
    </row>
  </sheetData>
  <mergeCells count="45">
    <mergeCell ref="B11:L12"/>
    <mergeCell ref="B13:L13"/>
    <mergeCell ref="C15:L15"/>
    <mergeCell ref="C16:L16"/>
    <mergeCell ref="B17:F17"/>
    <mergeCell ref="H17:L17"/>
    <mergeCell ref="C18:F18"/>
    <mergeCell ref="I18:L18"/>
    <mergeCell ref="D19:F19"/>
    <mergeCell ref="J19:L19"/>
    <mergeCell ref="D20:F20"/>
    <mergeCell ref="J20:L20"/>
    <mergeCell ref="D31:E31"/>
    <mergeCell ref="F31:K31"/>
    <mergeCell ref="D21:F21"/>
    <mergeCell ref="J21:L21"/>
    <mergeCell ref="D22:F22"/>
    <mergeCell ref="J22:L22"/>
    <mergeCell ref="D23:F23"/>
    <mergeCell ref="J23:L23"/>
    <mergeCell ref="C27:L27"/>
    <mergeCell ref="B29:K29"/>
    <mergeCell ref="B30:C30"/>
    <mergeCell ref="D30:E30"/>
    <mergeCell ref="F30:K30"/>
    <mergeCell ref="D32:E32"/>
    <mergeCell ref="F32:K32"/>
    <mergeCell ref="D33:E33"/>
    <mergeCell ref="F33:K33"/>
    <mergeCell ref="D34:E34"/>
    <mergeCell ref="F34:K34"/>
    <mergeCell ref="A45:J45"/>
    <mergeCell ref="J55:J56"/>
    <mergeCell ref="J47:J48"/>
    <mergeCell ref="D35:E35"/>
    <mergeCell ref="F35:K35"/>
    <mergeCell ref="C38:L38"/>
    <mergeCell ref="D63:F63"/>
    <mergeCell ref="E69:F69"/>
    <mergeCell ref="E70:F70"/>
    <mergeCell ref="B47:B56"/>
    <mergeCell ref="J49:J50"/>
    <mergeCell ref="J51:J52"/>
    <mergeCell ref="J53:J54"/>
    <mergeCell ref="D59:H59"/>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68E1FF-41B3-49C0-81B2-2BD906D802CA}"/>
</file>

<file path=customXml/itemProps2.xml><?xml version="1.0" encoding="utf-8"?>
<ds:datastoreItem xmlns:ds="http://schemas.openxmlformats.org/officeDocument/2006/customXml" ds:itemID="{702542AB-CCAA-4F81-BB81-FE4F2568377B}"/>
</file>

<file path=customXml/itemProps3.xml><?xml version="1.0" encoding="utf-8"?>
<ds:datastoreItem xmlns:ds="http://schemas.openxmlformats.org/officeDocument/2006/customXml" ds:itemID="{8F4B51BE-A95C-4882-99ED-5A507A0A0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Paola Andrea Arias Cabrera</cp:lastModifiedBy>
  <cp:revision/>
  <dcterms:created xsi:type="dcterms:W3CDTF">2021-05-10T15:52:34Z</dcterms:created>
  <dcterms:modified xsi:type="dcterms:W3CDTF">2026-06-01T16:48:12Z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