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7"/>
  <workbookPr defaultThemeVersion="166925"/>
  <mc:AlternateContent xmlns:mc="http://schemas.openxmlformats.org/markup-compatibility/2006">
    <mc:Choice Requires="x15">
      <x15ac:absPath xmlns:x15ac="http://schemas.microsoft.com/office/spreadsheetml/2010/11/ac" url="C:\Users\catiz\OneDrive\Documentos\Carolina\IDIPRON\MAPA DE RIESGOS\2026\MAPAS DE RIESGOS SARLAFT\"/>
    </mc:Choice>
  </mc:AlternateContent>
  <xr:revisionPtr revIDLastSave="12" documentId="13_ncr:1_{D2F443AC-360D-471F-8046-8AE5AFB11338}" xr6:coauthVersionLast="47" xr6:coauthVersionMax="47" xr10:uidLastSave="{08AE57D0-0CEB-45B6-A11E-5527A35407D3}"/>
  <bookViews>
    <workbookView xWindow="-108" yWindow="-108" windowWidth="23256" windowHeight="12456" firstSheet="1" activeTab="1" xr2:uid="{00000000-000D-0000-FFFF-FFFF00000000}"/>
  </bookViews>
  <sheets>
    <sheet name="CONTROL DE CAMBIOS" sheetId="12" r:id="rId1"/>
    <sheet name="RIESGO" sheetId="1" r:id="rId2"/>
    <sheet name="Datos" sheetId="4" r:id="rId3"/>
    <sheet name="INSTRUCTIVO DE DILIGENCIAMIENTO" sheetId="11" r:id="rId4"/>
  </sheets>
  <definedNames>
    <definedName name="_xlnm.Print_Area" localSheetId="1">RIESGO!$A$1:$AG$22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1" l="1"/>
  <c r="G16" i="1" l="1"/>
  <c r="H16" i="1" s="1"/>
  <c r="L22" i="1"/>
  <c r="L20" i="1"/>
  <c r="L19" i="1"/>
  <c r="L18" i="1"/>
  <c r="L17" i="1"/>
  <c r="L16" i="1"/>
  <c r="M16" i="1" s="1"/>
  <c r="M19" i="1" l="1"/>
  <c r="O19" i="1" s="1"/>
  <c r="Q19" i="1" s="1"/>
  <c r="R16" i="1" s="1"/>
  <c r="S16" i="1" s="1"/>
  <c r="T16" i="1" s="1"/>
  <c r="P16" i="1" l="1"/>
  <c r="O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tc={D95C8ECF-A1D0-48AB-9C19-229904D7107F}</author>
  </authors>
  <commentList>
    <comment ref="F16"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Se toma como base el valor del contrato mas alto que la entidad adelanta en su PAA de forma directa para el año 2023</t>
      </text>
    </comment>
  </commentList>
</comments>
</file>

<file path=xl/sharedStrings.xml><?xml version="1.0" encoding="utf-8"?>
<sst xmlns="http://schemas.openxmlformats.org/spreadsheetml/2006/main" count="263" uniqueCount="194">
  <si>
    <t>CONTROL DE CAMBIOS</t>
  </si>
  <si>
    <t>A continuación se presentan los cambios realizados de los riesgos en el proceso</t>
  </si>
  <si>
    <t xml:space="preserve">FECHA </t>
  </si>
  <si>
    <t>CAMBIO REALIZADO</t>
  </si>
  <si>
    <t>Se revisa la matriz y se encuentra vigente, no requiere actualización</t>
  </si>
  <si>
    <t>Se podrán incluir más filas de acuerdo a la cambios realizados</t>
  </si>
  <si>
    <t>DIRECCIONAMIENTO ESTRATÉGICO</t>
  </si>
  <si>
    <t>CÓDIGO</t>
  </si>
  <si>
    <t>E-DES-FT-020</t>
  </si>
  <si>
    <t>VERSIÓN</t>
  </si>
  <si>
    <t>02</t>
  </si>
  <si>
    <t>MAPA DE RIESGOS DE LA-FT</t>
  </si>
  <si>
    <t>PÁGINA</t>
  </si>
  <si>
    <t xml:space="preserve">1 de 1 </t>
  </si>
  <si>
    <t>VIGENTE DESDE</t>
  </si>
  <si>
    <t>PROCESO</t>
  </si>
  <si>
    <t>GESTIÓN CONTRACTUAL</t>
  </si>
  <si>
    <t>FECHA DE ACTUALIZACIÓN</t>
  </si>
  <si>
    <t>OBJETIVO DEL PROCESO</t>
  </si>
  <si>
    <t>Adelantar los procesos de contratación del IDIPRON según la información registrada en el Plan Anual de Adquisiciones publicado en el SECOP II bajo las diferentes modalidades establecidas dentro del marco legal vigente, cumpliendo con los principios de transparencia, economía, responsabilidad y los postulados que rigen la función administrativa de manera que se puedan cubrir las necesidades para el normal desarrollo de las actividades misionales y administrativas de la entidad</t>
  </si>
  <si>
    <t>FORMULACIÓN</t>
  </si>
  <si>
    <r>
      <t>1</t>
    </r>
    <r>
      <rPr>
        <b/>
        <vertAlign val="superscript"/>
        <sz val="10"/>
        <color theme="1"/>
        <rFont val="Times New Roman"/>
        <family val="1"/>
      </rPr>
      <t>er</t>
    </r>
    <r>
      <rPr>
        <b/>
        <sz val="10"/>
        <color theme="1"/>
        <rFont val="Times New Roman"/>
        <family val="1"/>
      </rPr>
      <t xml:space="preserve"> SEGUIMIENTO</t>
    </r>
  </si>
  <si>
    <r>
      <t>2</t>
    </r>
    <r>
      <rPr>
        <b/>
        <vertAlign val="superscript"/>
        <sz val="10"/>
        <color theme="1"/>
        <rFont val="Times New Roman"/>
        <family val="1"/>
      </rPr>
      <t>do</t>
    </r>
    <r>
      <rPr>
        <b/>
        <sz val="10"/>
        <color theme="1"/>
        <rFont val="Times New Roman"/>
        <family val="1"/>
      </rPr>
      <t xml:space="preserve"> SEGUIMIENTO</t>
    </r>
  </si>
  <si>
    <r>
      <t>3</t>
    </r>
    <r>
      <rPr>
        <b/>
        <vertAlign val="superscript"/>
        <sz val="10"/>
        <color theme="1"/>
        <rFont val="Times New Roman"/>
        <family val="1"/>
      </rPr>
      <t xml:space="preserve">er </t>
    </r>
    <r>
      <rPr>
        <b/>
        <sz val="10"/>
        <color theme="1"/>
        <rFont val="Times New Roman"/>
        <family val="1"/>
      </rPr>
      <t>SEGUIMIENTO</t>
    </r>
  </si>
  <si>
    <t>ALCANCE DEL PROCESO</t>
  </si>
  <si>
    <t>El proceso inicia con la consolidación y aprobación del Plan Anual de Adquisiciones - PAA su desarrollo a traves de la estructuración, evaluación, contratación, supervisión y termina con la liquidación de los procesos contractuales cuando aplique.</t>
  </si>
  <si>
    <t>x</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</si>
  <si>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</si>
  <si>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</si>
  <si>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</si>
  <si>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</si>
  <si>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</si>
  <si>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</si>
  <si>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</si>
  <si>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</si>
  <si>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</si>
  <si>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</si>
  <si>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</si>
  <si>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</si>
  <si>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</si>
  <si>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</si>
  <si>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</si>
  <si>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</si>
  <si>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</si>
  <si>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</si>
  <si>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</si>
  <si>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</si>
  <si>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</si>
  <si>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PROBABILIDAD RESIDUAL</t>
  </si>
  <si>
    <t>ZONA DE RIESGO RESIDUAL</t>
  </si>
  <si>
    <t>OPCIÓN DE MANEJO</t>
  </si>
  <si>
    <t>ACCIONES DE CONTINGENCIA EN CASO DE MATERIALIZACIÓN DEL RIESGO</t>
  </si>
  <si>
    <t>ACCIONESPARA EL FORTALECIMIENTO DE LOS CONTROLES</t>
  </si>
  <si>
    <t>PROBABILIDAD INHERENTE</t>
  </si>
  <si>
    <t>IMPACTO INHERENTE</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</si>
  <si>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</si>
  <si>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</si>
  <si>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</si>
  <si>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</si>
  <si>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</si>
  <si>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</si>
  <si>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</si>
  <si>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</si>
  <si>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</si>
  <si>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</si>
  <si>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Contratación de bienes y servicios con personas naturales o juridicas que utilicen el IDIPRON para el lavado de activos y/o financiación del terrorismo.</t>
  </si>
  <si>
    <t>Afectación económica por sanciones a la Entidad ocasionadas por la contrtación de bienes y servicios con personas naturales o jurídicas que utilicen el Instituto para el lavado de activo y/o sus recursos para la financiacion del terrorismo.</t>
  </si>
  <si>
    <t xml:space="preserve">Sanciones, multas por parte de entes de control </t>
  </si>
  <si>
    <t>MUY BAJA</t>
  </si>
  <si>
    <t>MODERADO</t>
  </si>
  <si>
    <t>Cada vez que se adelante la evaluación de los procesos de selección de bienes y servicios, el comité evaluador a través del evaluador jurídico designado realiza la verificación de todos los proponentes en las listas restrictivas de LA/FT y los entes de control de orden nacional con el fin de tener certeza de que el proponente no esté inmerso en una posible inhabilidad para contratar con el IDIPRON. En caso de que se detecte que un proponente se encuentre registrado en alguna de las listas restrictivas o reportado por los entes de control, se debe aplicar lo establecido en el Manual de Contratación para estos casos.
Cada vez que se adelante la evaluación de los procesos de selección de bienes y servicios y se detecte un precio por debajo del 20% del precio de referencia de la entidad, el comité evaluador realizará la solicitud al proponente de la justificación de precios artificialmente bajos.</t>
  </si>
  <si>
    <t>¿Existe un responsable asignado a la ejecución del control?</t>
  </si>
  <si>
    <t>ASIGNADO</t>
  </si>
  <si>
    <t>FUERTE (Siempre se Ejecuta)</t>
  </si>
  <si>
    <t>DIRECTAMENTE</t>
  </si>
  <si>
    <t>REDUCIR EL RIESGO</t>
  </si>
  <si>
    <t>Informar a las autoridades las situaciones presentadas con las empresas en las que se detectan operaciones sospechosas</t>
  </si>
  <si>
    <t>NR</t>
  </si>
  <si>
    <r>
      <rPr>
        <b/>
        <sz val="16"/>
        <color rgb="FF000000"/>
        <rFont val="Times New Roman"/>
      </rPr>
      <t xml:space="preserve">Control 1.
</t>
    </r>
    <r>
      <rPr>
        <sz val="16"/>
        <color rgb="FF000000"/>
        <rFont val="Times New Roman"/>
      </rPr>
      <t xml:space="preserve">Con corte al 30 de abril se han suscrito un total de 11 contratos derivados de los procesos de bienes y servicios en los cuales se incluyó la suscripción de la declaración de la procedencia de los recursos del contratista para la prevención de riesgos de LAFT lo cual hace parte de los documentos previos y se evidencia en el informe de evaluación jurídica, se aporta muestra de 3 contratos sucritos relacionados a continuación:
* Evaluación jurídica proceso MC-IDIPRON-2026-0001 cuyo objeto consiste en </t>
    </r>
    <r>
      <rPr>
        <i/>
        <sz val="16"/>
        <color rgb="FF000000"/>
        <rFont val="Times New Roman"/>
      </rPr>
      <t xml:space="preserve">"ADQUIRIR LA SUSCRIPCIÓN Y SOPORTE DEL LICENCIAMIENTO PARA RESPALDO DE MÁQUINAS
FÍSICAS Y VIRTUALES (VEEAM BACKUP) DEL IDIPRON".
</t>
    </r>
    <r>
      <rPr>
        <sz val="16"/>
        <color rgb="FF000000"/>
        <rFont val="Times New Roman"/>
      </rPr>
      <t xml:space="preserve">
* Evaluación jurídica proceso MC-IDIPRON-2026-0002 cuyo objeto consiste en "</t>
    </r>
    <r>
      <rPr>
        <i/>
        <sz val="16"/>
        <color rgb="FF000000"/>
        <rFont val="Times New Roman"/>
      </rPr>
      <t xml:space="preserve">PRESTACIÓN DEL SERVICIO DE ALMACENAMIENTO, CUSTODIA Y TRANSPORTE DE ENTREGA Y RECIBO DE
MEDIOS DE ALMACENAMIENTO DE INFORMACIÓN DE PROPIEDAD DEL IDIPRON".
</t>
    </r>
    <r>
      <rPr>
        <sz val="16"/>
        <color rgb="FF000000"/>
        <rFont val="Times New Roman"/>
      </rPr>
      <t xml:space="preserve">
* Evaluación jurídica MC-IDIPRON-2026-0004 cuyo objeto consiste en </t>
    </r>
    <r>
      <rPr>
        <i/>
        <sz val="16"/>
        <color rgb="FF000000"/>
        <rFont val="Times New Roman"/>
      </rPr>
      <t xml:space="preserve">"SUMINISTRO DE GAS PROPANO DOMESTICO GAS LICUADO DE PETROLEO-Q.L.P A GRANEL Y/O CILINDRO;
EN LAS UPI, COMEDORES COMUNITARIOS DEPENDENCIAS Y LOS QUE LLEGARAN A SER
RESPONSABLES DE LA ENTIDAD UBICADAS DENTRO Y FUERA DEL PERIMETRO URBANO".
</t>
    </r>
    <r>
      <rPr>
        <sz val="16"/>
        <color rgb="FF000000"/>
        <rFont val="Times New Roman"/>
      </rPr>
      <t xml:space="preserve">
</t>
    </r>
    <r>
      <rPr>
        <b/>
        <sz val="16"/>
        <color rgb="FF000000"/>
        <rFont val="Times New Roman"/>
      </rPr>
      <t>Control 2
Con corte al 30 de abril se han adjudicado un total de 11 contratos de bienes y servicios en los cuales conforme lo establecido por Colombia Compra Eficiente en el caso de tener ofertas con un descuento igual o mayor al 20% del precio de referencia, fueron requeridos para adelantar la justificación de precios artificialmente bajos, se remite soporte del proceso MC-IDIPRON-2026-0002.</t>
    </r>
  </si>
  <si>
    <t>N/A</t>
  </si>
  <si>
    <t>No se materializó el riesgo.</t>
  </si>
  <si>
    <t xml:space="preserve">CONTROL 1
Se evidencio la aplicación del control con la verificación de los proponentes en las listas restrictivas LAFT de los contratos suscritos en este periodo (11)
ACCIONES PARA EL FORTALECIMIENTO
No apica para este control
CONTROL 2
Se valida la aplicación del control con la solicitud de justificación de precios bajos
ACCIONES PARA EL FORTALECIMIENTO
No apica para este control
NO SE MATERIALIZA EL RIESGO
</t>
  </si>
  <si>
    <r>
      <rPr>
        <b/>
        <sz val="12"/>
        <color rgb="FF000000"/>
        <rFont val="Times New Roman"/>
      </rPr>
      <t xml:space="preserve">CONTROL 1
</t>
    </r>
    <r>
      <rPr>
        <sz val="12"/>
        <color rgb="FF000000"/>
        <rFont val="Times New Roman"/>
      </rPr>
      <t xml:space="preserve">Se evidenció la ejecución de la actividad de control. El proceso aportó tres (3) informes de evaluación jurídica (MC-IDIPRON-2026-0001, MC-IDIPRON-2026-0002 y MC-IDIPRON-2026-0004), suscritos por el evaluador jurídico designado, verificando el Formato 10 declaración LAFT y la consulta ante entes de control nacionales. No obstante, la evidencia aportada no permite constatar la verificación explícita en listas restrictivas de LA/FT (SIPLAFT, OFAC, entre otras).
</t>
    </r>
    <r>
      <rPr>
        <b/>
        <sz val="12"/>
        <color rgb="FF000000"/>
        <rFont val="Times New Roman"/>
      </rPr>
      <t xml:space="preserve">ACCIONES PARA EL FORTALECIMIENTO DEL CONTROL
</t>
    </r>
    <r>
      <rPr>
        <sz val="12"/>
        <color rgb="FF000000"/>
        <rFont val="Times New Roman"/>
      </rPr>
      <t xml:space="preserve">El control no cuenta con acciones a implementar para el fortalecimiento.
</t>
    </r>
    <r>
      <rPr>
        <b/>
        <sz val="12"/>
        <color rgb="FF000000"/>
        <rFont val="Times New Roman"/>
      </rPr>
      <t xml:space="preserve">CONTROL 2
</t>
    </r>
    <r>
      <rPr>
        <sz val="12"/>
        <color rgb="FF000000"/>
        <rFont val="Times New Roman"/>
      </rPr>
      <t xml:space="preserve">Se evidenció la ejecución de la actividad de control. Se verificó que en el proceso MC-IDIPRON-2026-0002, ante la detección de una oferta con precio por debajo del 20% del valor de referencia de la entidad en el ítem 1 custodia de medios magnéticos, el comité evaluador solicitó al proponente TANDEM S.A.S. la sustentación de precios artificialmente bajos, la cual fue presentada el 7 de abril de 2026 e incluye argumentos técnicos, financieros y económicos con desagregación de costos del precio ofertado, documento debidamente formalizado y dirigido a la entidad. No obstante, la evidencia aportada no permite verificar la valoración y el resultado formal emitido por el comité evaluador frente a la sustentación presentada por el proponente, toda vez que no se aportó el documento en el que el comité registre su análisis y conclusión sobre la justificación de precios.
</t>
    </r>
    <r>
      <rPr>
        <b/>
        <sz val="12"/>
        <color rgb="FF000000"/>
        <rFont val="Times New Roman"/>
      </rPr>
      <t xml:space="preserve">ACCIONES PARA EL FORTALECIMIENTO DEL CONTROL
</t>
    </r>
    <r>
      <rPr>
        <sz val="12"/>
        <color rgb="FF000000"/>
        <rFont val="Times New Roman"/>
      </rPr>
      <t xml:space="preserve">El control no cuenta con acciones a implementar para el fortalecimiento.
</t>
    </r>
    <r>
      <rPr>
        <b/>
        <sz val="12"/>
        <color rgb="FF000000"/>
        <rFont val="Times New Roman"/>
      </rPr>
      <t xml:space="preserve">NO SE HA MATERIALIZADO EL RIESGO
</t>
    </r>
    <r>
      <rPr>
        <sz val="12"/>
        <color rgb="FF000000"/>
        <rFont val="Times New Roman"/>
      </rPr>
      <t xml:space="preserve">No se reportó materialización del riesgo de LA/FT durante el periodo evaluado.
</t>
    </r>
    <r>
      <rPr>
        <b/>
        <sz val="12"/>
        <color rgb="FF000000"/>
        <rFont val="Times New Roman"/>
      </rPr>
      <t>RECOMENDACIONES
1.</t>
    </r>
    <r>
      <rPr>
        <sz val="12"/>
        <color rgb="FF000000"/>
        <rFont val="Times New Roman"/>
      </rPr>
      <t xml:space="preserve"> Se recomienda incluir en los informes de evaluación jurídica el resultado explícito de la consulta en las listas restrictivas de LA/FT (SIPLAFT, OFAC, entre otras) para todos los proponentes participantes, de manera que la evidencia permita verificar integralmente la ejecución del control conforme a su diseño.
</t>
    </r>
    <r>
      <rPr>
        <b/>
        <sz val="12"/>
        <color rgb="FF000000"/>
        <rFont val="Times New Roman"/>
      </rPr>
      <t>2.</t>
    </r>
    <r>
      <rPr>
        <sz val="12"/>
        <color rgb="FF000000"/>
        <rFont val="Times New Roman"/>
      </rPr>
      <t xml:space="preserve"> Se recomienda documentar formalmente la valoración y conclusión del comité evaluador frente a las justificaciones de precios artificialmente bajos, como soporte de cierre del Control 2.
</t>
    </r>
  </si>
  <si>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</si>
  <si>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</si>
  <si>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</si>
  <si>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</si>
  <si>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</si>
  <si>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</si>
  <si>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</si>
  <si>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</si>
  <si>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PRODUCTO O REGISTRO QUE QUEDA DE LA EJECUCIÓN DE LAS ACCIONES PARA FORTALECER EL RIESGO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</si>
  <si>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</si>
  <si>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</si>
  <si>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</si>
  <si>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</si>
  <si>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</si>
  <si>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</si>
  <si>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</si>
  <si>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CONDICIONES RIESGO INHERENTE</t>
  </si>
  <si>
    <t>NO ASIGNADO</t>
  </si>
  <si>
    <t>LEVE</t>
  </si>
  <si>
    <t>MUY BAJA - LEVE</t>
  </si>
  <si>
    <t>BAJO</t>
  </si>
  <si>
    <t>INADECUADO</t>
  </si>
  <si>
    <t>BAJA</t>
  </si>
  <si>
    <t>MENOR</t>
  </si>
  <si>
    <t>MUY BAJA - MENOR</t>
  </si>
  <si>
    <t>INOPORTUNA</t>
  </si>
  <si>
    <t>MEDIA</t>
  </si>
  <si>
    <t>MUY BAJA - MODERADO</t>
  </si>
  <si>
    <t>DETECTAR</t>
  </si>
  <si>
    <t>NO ES UN CONTROL</t>
  </si>
  <si>
    <t>ALTA</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</si>
  <si>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</si>
  <si>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</si>
  <si>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</si>
  <si>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</si>
  <si>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</si>
  <si>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</si>
  <si>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</si>
  <si>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</si>
  <si>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</si>
  <si>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</si>
  <si>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</si>
  <si>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</si>
  <si>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</si>
  <si>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</si>
  <si>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</si>
  <si>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BAJA - MAYOR</t>
  </si>
  <si>
    <t>EVITAR EL RIESGO</t>
  </si>
  <si>
    <t>BAJA - CATASTRÓFICO</t>
  </si>
  <si>
    <t>MEDIA - LEVE</t>
  </si>
  <si>
    <t>RANGO DE LA EJECUCION DE CADA CONTROL</t>
  </si>
  <si>
    <t>MEDIA - MENOR</t>
  </si>
  <si>
    <r>
      <rPr>
        <b/>
        <sz val="11"/>
        <color theme="1"/>
        <rFont val="Calibri"/>
        <family val="2"/>
        <scheme val="minor"/>
      </rPr>
      <t>FUERTE</t>
    </r>
    <r>
      <rPr>
        <sz val="11"/>
        <color theme="1"/>
        <rFont val="Calibri"/>
        <family val="2"/>
        <scheme val="minor"/>
      </rPr>
      <t xml:space="preserve"> (Siempre se Ejecuta)</t>
    </r>
  </si>
  <si>
    <t>MEDIA - MODERADO</t>
  </si>
  <si>
    <r>
      <rPr>
        <b/>
        <sz val="11"/>
        <color theme="1"/>
        <rFont val="Calibri"/>
        <family val="2"/>
        <scheme val="minor"/>
      </rPr>
      <t>MODERADO</t>
    </r>
    <r>
      <rPr>
        <sz val="11"/>
        <color theme="1"/>
        <rFont val="Calibri"/>
        <family val="2"/>
        <scheme val="minor"/>
      </rPr>
      <t xml:space="preserve"> (Algunas Veces)</t>
    </r>
  </si>
  <si>
    <t>MEDIA - MAYOR</t>
  </si>
  <si>
    <r>
      <rPr>
        <b/>
        <sz val="11"/>
        <color theme="1"/>
        <rFont val="Calibri"/>
        <family val="2"/>
        <scheme val="minor"/>
      </rPr>
      <t>DÉBIL</t>
    </r>
    <r>
      <rPr>
        <sz val="11"/>
        <color theme="1"/>
        <rFont val="Calibri"/>
        <family val="2"/>
        <scheme val="minor"/>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</si>
  <si>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</si>
  <si>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</si>
  <si>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</si>
  <si>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</si>
  <si>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</si>
  <si>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</si>
  <si>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</si>
  <si>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</si>
  <si>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</si>
  <si>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</si>
  <si>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</si>
  <si>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</si>
  <si>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</si>
  <si>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 xml:space="preserve">Para el diligenciamiento de este instrumento tenga en cuenta:
La formulación se realiza 1 vez al año con el apoyo de la Oficina Asesora de Planeación 
Los seguimientos serán adelantados por la Oficina de Control Interno. </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</si>
  <si>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</si>
  <si>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</si>
  <si>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</si>
  <si>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</si>
  <si>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</si>
  <si>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Registre la fecha en la que se realiza la formulación o actualización del mapa de riesgo de corrupción</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</si>
  <si>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</si>
  <si>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</si>
  <si>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</si>
  <si>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</si>
  <si>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</si>
  <si>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No DE RIESGO</t>
  </si>
  <si>
    <t>Esta columna será diligenciada por la Oficina Asesora de Planeación y corresponde al código con que se identifica el riesgo.</t>
  </si>
  <si>
    <t xml:space="preserve">Todos aquellos factores internos y externos que solos o en combinación con otros,  pueden producir la materialización de un riesgo
</t>
  </si>
  <si>
    <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family val="2"/>
        <scheme val="minor"/>
      </rPr>
      <t xml:space="preserve">Acción u Omisión, Uso del Poder, Desviación de la Gestión de lo Público y Beneficio Privado.
</t>
    </r>
  </si>
  <si>
    <t xml:space="preserve">Los efectos o situaciones resultantes de la materialización del riesgo que impactan en el proceso, la entidad, sus grupos de valor y demás partes interesadas. </t>
  </si>
  <si>
    <t xml:space="preserve">Se entiende la posibilidad de ocurrencia del riesgo. Estará asociada a los datos que se tengan sobre la ultima vez que se presento el riesgo. Se debe seleccionar de la lista desplegable la opción que represente la situación del riesgo,  se determina de acuerdo con la siguiente tabla:
</t>
  </si>
  <si>
    <t xml:space="preserve">Se entiende como las consecuencias o medida para estimar cuantitativa y cualitativamente el posible efecto de la materialización del riesgo. Para determinar el impacto inherente de un riesgo de corrupción se debe aplicar la encuesta contenida en la hoja "Encuesta de Impacto" :
Una vez aplicada la encuesta y de acuerdo con los resultados obtenidos se determina el nivel de riesgo asi:
·  Responder afirmativamente de UNA a CINCO pregunta(s) genera un impacto MODERADO.
·  Responder afirmativamente de SEIS a ONCE preguntas genera un impacto MAYOR
·  Responder afirmativamente de DOCE a DIECINUEVE preguntas genera un impacto CATASTRÓFICO.
Se debe seleccionar de la lista desplegable la opción que corresponda
</t>
  </si>
  <si>
    <r>
      <t xml:space="preserve">Corresponde al nivel de riesgo propio de la actividad y es el resultado de combinar la probailidad inbherente  con el impacto inherente.
</t>
    </r>
    <r>
      <rPr>
        <b/>
        <sz val="12"/>
        <color theme="1"/>
        <rFont val="Calibri"/>
        <family val="2"/>
        <scheme val="minor"/>
      </rPr>
      <t>IMPORTANTE:  Esta celda se diligenciará automaticamente una vez se seleccionen las opciones de probabilidad inherente e impacto inherente</t>
    </r>
  </si>
  <si>
    <t>DESCRIPCIÓN DE LA ACTIVIDAD DE CONTROL</t>
  </si>
  <si>
    <r>
      <t xml:space="preserve">En esta casilla se deben describir los contoles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Ademass, debe contener el responsable de realizar la actividad, la periodicidad en que se ejecuta el control y un complemento que permita determinar como se realiza el control.
</t>
    </r>
    <r>
      <rPr>
        <b/>
        <sz val="12"/>
        <color theme="1"/>
        <rFont val="Calibri"/>
        <family val="2"/>
        <scheme val="minor"/>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family val="2"/>
        <scheme val="minor"/>
      </rPr>
      <t xml:space="preserve">
</t>
    </r>
  </si>
  <si>
    <t>CARACTERISTICAS DEL CONTROL</t>
  </si>
  <si>
    <r>
      <t xml:space="preserve">En esta columna se debe calificar el diseño del control de acuerdo con los aspectos relacionados en cada celda, seleccionando de la lista desplegable la opcion que corresponda en la columna </t>
    </r>
    <r>
      <rPr>
        <b/>
        <sz val="12"/>
        <color theme="1"/>
        <rFont val="Calibri"/>
        <family val="2"/>
        <scheme val="minor"/>
      </rPr>
      <t>SI/NO</t>
    </r>
  </si>
  <si>
    <t xml:space="preserve">Estas columnas se diligencian automaticamente de acuerdo con las respuestas de la columna K. </t>
  </si>
  <si>
    <r>
      <t xml:space="preserve">Corresponde al nivel en donde se ubica la probabilidad y el impacto del riesgo, despúes de haber calificado los controles que el proceso ha determinado para mitigar o disminuirlo.
</t>
    </r>
    <r>
      <rPr>
        <b/>
        <sz val="12"/>
        <color theme="1"/>
        <rFont val="Calibri"/>
        <family val="2"/>
        <scheme val="minor"/>
      </rPr>
      <t>De acuerdo con la calificación dada a los controles, esta columna se diligenciará automaticamente</t>
    </r>
  </si>
  <si>
    <t>OPCION DE MANEJO</t>
  </si>
  <si>
    <r>
      <t xml:space="preserve">Una vez determinado el riesgo residual, es necesario definir la opción de manejo, que es la respuesta establecida por el proceso  para la mitigación de los  riesgos el manejo del riesgo se enmarca en las siguientes opciones:
</t>
    </r>
    <r>
      <rPr>
        <b/>
        <sz val="12"/>
        <color theme="1"/>
        <rFont val="Calibri"/>
        <family val="2"/>
        <scheme val="minor"/>
      </rPr>
      <t>REDUCIR EL RIESGO:</t>
    </r>
    <r>
      <rPr>
        <sz val="12"/>
        <color theme="1"/>
        <rFont val="Calibri"/>
        <family val="2"/>
        <scheme val="minor"/>
      </rPr>
      <t xml:space="preserve"> Después de realizar un análisis y considerar los niveles de riesgo se implementan acciones para continuar disminuyendo tanto probabilidad como el impacto, mediante el fortalecimiento de controles, optimización de procesos y/o el diseño de nuevos controles.
</t>
    </r>
    <r>
      <rPr>
        <b/>
        <sz val="12"/>
        <color theme="1"/>
        <rFont val="Calibri"/>
        <family val="2"/>
        <scheme val="minor"/>
      </rPr>
      <t>EVITAR EL RIESGO</t>
    </r>
    <r>
      <rPr>
        <sz val="12"/>
        <color theme="1"/>
        <rFont val="Calibri"/>
        <family val="2"/>
        <scheme val="minor"/>
      </rPr>
      <t xml:space="preserve">: Cuando los escenarios de riesgo identificado se consideran demasiado extremos se puede tomar una decisión para evitar el riesgo, mediante la cancelación de una actividad o un conjunto de actividades.
</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</si>
  <si>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</si>
  <si>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</si>
  <si>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Se deben identificar las acciones que se llevarán a cabo para disminuir la probabilida dde ocurrencia. Estas acciones son tendientes a crear o fortalecer los controles existentes. Se sugiere revisar las 7 preguntas referentes a los controles como guia para identificar falencias en los intrumentos, frecuencias entre otras.</t>
  </si>
  <si>
    <t>En esta columna se debe registrar la fecha en la que se espera desarrollar las acciones para el fortalecimiento de los controles</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</si>
  <si>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</si>
  <si>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</si>
  <si>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t>Esta casilla solamente se diligencia para cuando se esté registrando el monitoreo y en ella se debe describir los avances, reportes y soportes que permitan evidenciar que el proceso ha venido implementando los controles definidos.</t>
  </si>
  <si>
    <t>Esta casilla solamente se diligencia para cuando se esté registrando el monitoreo  y en ella se debe describir los avances, reportes y soportes que permitan evidenciar que el proceso ha venido desarrollando las acciones propuestas para el fortalecimiento de los controles definidos.</t>
  </si>
  <si>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</si>
  <si>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</si>
  <si>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Esta casilla solamente se diligencia para cuando se esté registrando el seguimiento y en ella la Oficina Asesora de Planeación  debe registrar las observaciones que tiene frente al monitoreo registrado por el proceso en cuanto a la ajecución de los controles, las acciones  para su fortalecimiento y materialización en caso de que haya ocurrido.</t>
  </si>
  <si>
    <t>OBSERVACIONES OFICINA DE          CONTROL INTERNO</t>
  </si>
  <si>
    <t>Esta casilla solamente se diligencia para cuando se esté registrando el seguimiento y en ella la Oficina de Control Interno debe registrar las observaciones que tiene frente a la Evaluación de la aplicación de la metodología,  en cuanto a la ajecución de los controles, las acciones  para su fortalecimiento y materialización en caso de que haya ocurrido.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</si>
</sst>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
      <b/>
      <sz val="10"/>
      <name val="Times New Roman"/>
      <family val="1"/>
    </font>
    <font>
      <b/>
      <sz val="12"/>
      <name val="Times New Roman"/>
      <family val="1"/>
    </font>
    <font>
      <b/>
      <sz val="14"/>
      <color theme="1"/>
      <name val="Times New Roman"/>
      <family val="1"/>
    </font>
    <font>
      <sz val="12"/>
      <color theme="1"/>
      <name val="Times New Roman"/>
      <family val="1"/>
    </font>
    <font>
      <b/>
      <sz val="16"/>
      <color theme="1"/>
      <name val="Times New Roman"/>
      <family val="1"/>
    </font>
    <font>
      <b/>
      <sz val="12"/>
      <color theme="1"/>
      <name val="Times New Roman"/>
      <family val="1"/>
    </font>
    <font>
      <b/>
      <sz val="20"/>
      <color theme="1"/>
      <name val="Calibri"/>
      <family val="2"/>
      <scheme val="minor"/>
    </font>
    <font>
      <b/>
      <sz val="20"/>
      <color theme="1"/>
      <name val="Times New Roman"/>
      <family val="1"/>
    </font>
    <font>
      <sz val="14"/>
      <color theme="1"/>
      <name val="Times New Roman"/>
      <family val="1"/>
    </font>
    <font>
      <sz val="14"/>
      <name val="Times New Roman"/>
      <family val="1"/>
    </font>
    <font>
      <sz val="12"/>
      <name val="Times New Roman"/>
      <family val="1"/>
    </font>
    <font>
      <b/>
      <sz val="22"/>
      <color theme="1"/>
      <name val="Calibri"/>
      <family val="2"/>
      <scheme val="minor"/>
    </font>
    <font>
      <sz val="22"/>
      <color theme="1"/>
      <name val="Calibri"/>
      <family val="2"/>
      <scheme val="minor"/>
    </font>
    <font>
      <sz val="12"/>
      <color theme="1"/>
      <name val="Calibri"/>
      <family val="2"/>
      <scheme val="minor"/>
    </font>
    <font>
      <b/>
      <sz val="12"/>
      <color theme="1"/>
      <name val="Calibri"/>
      <family val="2"/>
      <scheme val="minor"/>
    </font>
    <font>
      <b/>
      <vertAlign val="superscript"/>
      <sz val="10"/>
      <color theme="1"/>
      <name val="Times New Roman"/>
      <family val="1"/>
    </font>
    <font>
      <sz val="16"/>
      <name val="Times New Roman"/>
      <family val="1"/>
    </font>
    <font>
      <sz val="16"/>
      <color rgb="FF000000"/>
      <name val="Times New Roman"/>
      <family val="1"/>
    </font>
    <font>
      <sz val="11"/>
      <color theme="1"/>
      <name val="Calibri"/>
      <family val="2"/>
      <scheme val="minor"/>
    </font>
    <font>
      <b/>
      <sz val="16"/>
      <color theme="1"/>
      <name val="Calibri"/>
      <family val="2"/>
      <scheme val="minor"/>
    </font>
    <font>
      <b/>
      <sz val="16"/>
      <color rgb="FF000000"/>
      <name val="Times New Roman"/>
    </font>
    <font>
      <sz val="16"/>
      <color rgb="FF000000"/>
      <name val="Times New Roman"/>
    </font>
    <font>
      <i/>
      <sz val="16"/>
      <color rgb="FF000000"/>
      <name val="Times New Roman"/>
    </font>
    <font>
      <b/>
      <sz val="12"/>
      <color rgb="FF000000"/>
      <name val="Times New Roman"/>
    </font>
    <font>
      <sz val="12"/>
      <color rgb="FF000000"/>
      <name val="Times New Roman"/>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7CAAC"/>
        <bgColor rgb="FFF7CAAC"/>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3" fillId="0" borderId="0"/>
  </cellStyleXfs>
  <cellXfs count="211">
    <xf numFmtId="0" fontId="0" fillId="0" borderId="0" xfId="0"/>
    <xf numFmtId="0" fontId="3" fillId="0" borderId="0" xfId="0" applyFont="1"/>
    <xf numFmtId="0" fontId="2" fillId="0" borderId="0" xfId="0" applyFont="1"/>
    <xf numFmtId="0" fontId="8" fillId="0" borderId="12" xfId="0" applyFont="1" applyBorder="1" applyAlignment="1">
      <alignment horizontal="justify" vertical="top" wrapText="1"/>
    </xf>
    <xf numFmtId="0" fontId="2" fillId="0" borderId="13" xfId="0" applyFont="1" applyBorder="1" applyAlignment="1" applyProtection="1">
      <alignment horizontal="center" vertical="center" wrapText="1"/>
      <protection locked="0"/>
    </xf>
    <xf numFmtId="1" fontId="8" fillId="0" borderId="13" xfId="0" applyNumberFormat="1" applyFont="1" applyBorder="1" applyAlignment="1">
      <alignment horizontal="center" vertical="center"/>
    </xf>
    <xf numFmtId="0" fontId="8" fillId="0" borderId="15" xfId="0" applyFont="1" applyBorder="1" applyAlignment="1">
      <alignment horizontal="justify" vertical="top" wrapText="1"/>
    </xf>
    <xf numFmtId="0" fontId="2" fillId="0" borderId="16" xfId="0" applyFont="1" applyBorder="1" applyAlignment="1" applyProtection="1">
      <alignment horizontal="center" vertical="center" wrapText="1"/>
      <protection locked="0"/>
    </xf>
    <xf numFmtId="1" fontId="8" fillId="0" borderId="16" xfId="0" applyNumberFormat="1" applyFont="1" applyBorder="1" applyAlignment="1">
      <alignment horizontal="center" vertical="center"/>
    </xf>
    <xf numFmtId="0" fontId="8" fillId="0" borderId="0" xfId="0" applyFont="1" applyAlignment="1">
      <alignment vertical="top" wrapText="1"/>
    </xf>
    <xf numFmtId="0" fontId="8" fillId="5" borderId="1" xfId="0" applyFont="1" applyFill="1" applyBorder="1" applyAlignment="1">
      <alignment horizontal="center" vertical="center" wrapText="1"/>
    </xf>
    <xf numFmtId="0" fontId="8" fillId="0" borderId="19" xfId="0" applyFont="1" applyBorder="1" applyAlignment="1">
      <alignment horizontal="justify" vertical="top" wrapText="1"/>
    </xf>
    <xf numFmtId="0" fontId="0" fillId="0" borderId="0" xfId="0" applyAlignment="1">
      <alignment wrapText="1"/>
    </xf>
    <xf numFmtId="0" fontId="2" fillId="2" borderId="6" xfId="0" applyFont="1" applyFill="1" applyBorder="1" applyAlignment="1">
      <alignment horizontal="center" vertical="center"/>
    </xf>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14" fontId="2" fillId="2" borderId="6" xfId="0" applyNumberFormat="1" applyFont="1" applyFill="1" applyBorder="1" applyAlignment="1">
      <alignment horizontal="center" vertical="center"/>
    </xf>
    <xf numFmtId="0" fontId="2" fillId="2" borderId="2" xfId="0" applyFont="1" applyFill="1" applyBorder="1" applyAlignment="1">
      <alignment horizontal="left" vertical="center"/>
    </xf>
    <xf numFmtId="0" fontId="2" fillId="7" borderId="1" xfId="0" applyFont="1" applyFill="1" applyBorder="1" applyAlignment="1">
      <alignment horizontal="center" vertical="center"/>
    </xf>
    <xf numFmtId="0" fontId="0" fillId="0" borderId="1" xfId="0" applyBorder="1"/>
    <xf numFmtId="0" fontId="2" fillId="0" borderId="0" xfId="0" applyFont="1" applyAlignment="1">
      <alignment horizontal="center" vertical="center"/>
    </xf>
    <xf numFmtId="0" fontId="3" fillId="0" borderId="0" xfId="0" applyFont="1" applyAlignment="1">
      <alignment horizontal="left" vertical="center"/>
    </xf>
    <xf numFmtId="0" fontId="2" fillId="7" borderId="1"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3" borderId="7" xfId="0" applyFont="1" applyFill="1" applyBorder="1" applyAlignment="1">
      <alignment horizontal="center"/>
    </xf>
    <xf numFmtId="0" fontId="2" fillId="0" borderId="0" xfId="0" applyFont="1" applyAlignment="1">
      <alignment horizontal="center"/>
    </xf>
    <xf numFmtId="0" fontId="8" fillId="0" borderId="48" xfId="0" applyFont="1" applyBorder="1" applyAlignment="1">
      <alignment horizontal="justify" vertical="top" wrapText="1"/>
    </xf>
    <xf numFmtId="0" fontId="2" fillId="0" borderId="49" xfId="0" applyFont="1" applyBorder="1" applyAlignment="1" applyProtection="1">
      <alignment horizontal="center" vertical="center" wrapText="1"/>
      <protection locked="0"/>
    </xf>
    <xf numFmtId="1" fontId="8" fillId="0" borderId="49" xfId="0" applyNumberFormat="1" applyFont="1" applyBorder="1" applyAlignment="1">
      <alignment horizontal="center" vertical="center"/>
    </xf>
    <xf numFmtId="0" fontId="2" fillId="2" borderId="9" xfId="0" applyFont="1" applyFill="1" applyBorder="1" applyAlignment="1">
      <alignment horizontal="center" vertical="center"/>
    </xf>
    <xf numFmtId="0" fontId="2" fillId="0" borderId="0" xfId="0" applyFont="1" applyAlignment="1">
      <alignment horizontal="center" vertical="center" wrapText="1"/>
    </xf>
    <xf numFmtId="0" fontId="3" fillId="0" borderId="0" xfId="0" applyFont="1" applyAlignment="1" applyProtection="1">
      <alignment horizontal="center"/>
      <protection locked="0"/>
    </xf>
    <xf numFmtId="0" fontId="2" fillId="0" borderId="0" xfId="0" applyFont="1" applyAlignment="1" applyProtection="1">
      <alignment horizontal="justify" vertical="center" wrapText="1"/>
      <protection locked="0"/>
    </xf>
    <xf numFmtId="0" fontId="10" fillId="2" borderId="1" xfId="0" applyFont="1" applyFill="1" applyBorder="1" applyAlignment="1">
      <alignment horizontal="center" vertical="center"/>
    </xf>
    <xf numFmtId="49" fontId="10"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xf>
    <xf numFmtId="0" fontId="10" fillId="7" borderId="41" xfId="0" applyFont="1" applyFill="1" applyBorder="1" applyAlignment="1">
      <alignment horizontal="left" vertical="center"/>
    </xf>
    <xf numFmtId="0" fontId="2" fillId="2" borderId="39" xfId="0" applyFont="1" applyFill="1" applyBorder="1" applyAlignment="1">
      <alignment horizontal="center" vertical="center"/>
    </xf>
    <xf numFmtId="0" fontId="11" fillId="0" borderId="1" xfId="0" applyFont="1" applyBorder="1" applyAlignment="1">
      <alignment horizontal="center" vertical="center"/>
    </xf>
    <xf numFmtId="0" fontId="1" fillId="0" borderId="21" xfId="0" applyFont="1" applyBorder="1" applyAlignment="1">
      <alignmen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0" fillId="0" borderId="0" xfId="0" applyAlignment="1">
      <alignment vertical="center"/>
    </xf>
    <xf numFmtId="0" fontId="18" fillId="0" borderId="0" xfId="0" applyFont="1"/>
    <xf numFmtId="0" fontId="18" fillId="0" borderId="0" xfId="0" applyFont="1" applyAlignment="1">
      <alignment vertical="top"/>
    </xf>
    <xf numFmtId="0" fontId="1" fillId="0" borderId="24" xfId="0" applyFont="1" applyBorder="1" applyAlignment="1">
      <alignment vertical="center" wrapText="1"/>
    </xf>
    <xf numFmtId="0" fontId="5" fillId="7" borderId="23"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0" xfId="0" applyFont="1" applyFill="1" applyBorder="1" applyAlignment="1">
      <alignment horizontal="center" vertical="center"/>
    </xf>
    <xf numFmtId="0" fontId="6" fillId="7" borderId="11"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3" fillId="0" borderId="0" xfId="1"/>
    <xf numFmtId="0" fontId="2" fillId="9" borderId="62" xfId="1" applyFont="1" applyFill="1" applyBorder="1" applyAlignment="1">
      <alignment horizontal="center" vertical="center" wrapText="1"/>
    </xf>
    <xf numFmtId="14" fontId="23" fillId="0" borderId="1" xfId="1" applyNumberFormat="1" applyBorder="1" applyAlignment="1">
      <alignment horizontal="center" vertical="center" wrapText="1"/>
    </xf>
    <xf numFmtId="0" fontId="23" fillId="0" borderId="1" xfId="1" applyBorder="1" applyAlignment="1">
      <alignment horizontal="justify" vertical="center"/>
    </xf>
    <xf numFmtId="0" fontId="23" fillId="0" borderId="1" xfId="1" applyBorder="1"/>
    <xf numFmtId="0" fontId="14" fillId="2" borderId="31"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2" borderId="33" xfId="0" applyFont="1" applyFill="1" applyBorder="1" applyAlignment="1">
      <alignment horizontal="left" vertical="center" wrapText="1"/>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36" xfId="0" applyFont="1" applyFill="1" applyBorder="1" applyAlignment="1">
      <alignment horizontal="center" vertical="center"/>
    </xf>
    <xf numFmtId="0" fontId="10" fillId="2" borderId="37"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39" xfId="0" applyFont="1" applyFill="1" applyBorder="1" applyAlignment="1">
      <alignment horizontal="center" vertical="center"/>
    </xf>
    <xf numFmtId="0" fontId="10" fillId="2" borderId="34"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14" fontId="0" fillId="0" borderId="4" xfId="0" applyNumberFormat="1"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2" fillId="7" borderId="3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55" xfId="0" applyFont="1" applyFill="1" applyBorder="1" applyAlignment="1">
      <alignment horizontal="center" vertical="center"/>
    </xf>
    <xf numFmtId="0" fontId="2" fillId="7" borderId="35" xfId="0" applyFont="1" applyFill="1" applyBorder="1" applyAlignment="1">
      <alignment horizontal="center" vertical="center"/>
    </xf>
    <xf numFmtId="0" fontId="2" fillId="7" borderId="40" xfId="0" applyFont="1" applyFill="1" applyBorder="1" applyAlignment="1">
      <alignment horizontal="center" vertical="center"/>
    </xf>
    <xf numFmtId="0" fontId="2" fillId="7" borderId="34" xfId="0" applyFont="1" applyFill="1" applyBorder="1" applyAlignment="1">
      <alignment horizontal="center" vertical="center"/>
    </xf>
    <xf numFmtId="0" fontId="22" fillId="0" borderId="1"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1" fillId="0" borderId="43"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0" borderId="44"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7" xfId="0" applyFont="1" applyBorder="1" applyAlignment="1">
      <alignment horizontal="center" vertical="center" wrapText="1"/>
    </xf>
    <xf numFmtId="0" fontId="13" fillId="0" borderId="27" xfId="0" applyFont="1" applyBorder="1" applyAlignment="1" applyProtection="1">
      <alignment horizontal="center" vertical="center" wrapText="1"/>
      <protection locked="0"/>
    </xf>
    <xf numFmtId="0" fontId="13" fillId="0" borderId="45" xfId="0" applyFont="1" applyBorder="1" applyAlignment="1" applyProtection="1">
      <alignment horizontal="center" vertical="center" wrapText="1"/>
      <protection locked="0"/>
    </xf>
    <xf numFmtId="0" fontId="2" fillId="7" borderId="8"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47" xfId="0" applyFont="1" applyBorder="1" applyAlignment="1">
      <alignment horizontal="center" vertical="center" wrapText="1"/>
    </xf>
    <xf numFmtId="0" fontId="9" fillId="4"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3" fillId="0" borderId="8"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47" xfId="0" applyFont="1" applyBorder="1" applyAlignment="1" applyProtection="1">
      <alignment horizontal="center" vertical="center" wrapText="1"/>
      <protection locked="0"/>
    </xf>
    <xf numFmtId="14" fontId="13" fillId="0" borderId="8" xfId="0" applyNumberFormat="1" applyFont="1" applyBorder="1" applyAlignment="1" applyProtection="1">
      <alignment horizontal="center" vertical="center" wrapText="1"/>
      <protection locked="0"/>
    </xf>
    <xf numFmtId="14" fontId="13" fillId="0" borderId="10" xfId="0" applyNumberFormat="1" applyFont="1" applyBorder="1" applyAlignment="1" applyProtection="1">
      <alignment horizontal="center" vertical="center" wrapText="1"/>
      <protection locked="0"/>
    </xf>
    <xf numFmtId="14" fontId="13" fillId="0" borderId="47" xfId="0" applyNumberFormat="1" applyFont="1" applyBorder="1" applyAlignment="1" applyProtection="1">
      <alignment horizontal="center" vertical="center" wrapText="1"/>
      <protection locked="0"/>
    </xf>
    <xf numFmtId="0" fontId="2" fillId="6" borderId="27" xfId="0" applyFont="1" applyFill="1" applyBorder="1" applyAlignment="1" applyProtection="1">
      <alignment horizontal="justify" vertical="center" wrapText="1"/>
      <protection locked="0"/>
    </xf>
    <xf numFmtId="0" fontId="2" fillId="6" borderId="26" xfId="0" applyFont="1" applyFill="1" applyBorder="1" applyAlignment="1" applyProtection="1">
      <alignment horizontal="justify" vertical="center" wrapText="1"/>
      <protection locked="0"/>
    </xf>
    <xf numFmtId="0" fontId="2" fillId="2" borderId="58"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7" borderId="52" xfId="0" applyFont="1" applyFill="1" applyBorder="1" applyAlignment="1">
      <alignment horizontal="center"/>
    </xf>
    <xf numFmtId="0" fontId="2" fillId="7" borderId="53" xfId="0" applyFont="1" applyFill="1" applyBorder="1" applyAlignment="1">
      <alignment horizontal="center"/>
    </xf>
    <xf numFmtId="0" fontId="2" fillId="7" borderId="54" xfId="0" applyFont="1" applyFill="1" applyBorder="1" applyAlignment="1">
      <alignment horizontal="center"/>
    </xf>
    <xf numFmtId="0" fontId="2" fillId="7" borderId="30" xfId="0" applyFont="1" applyFill="1" applyBorder="1" applyAlignment="1">
      <alignment horizontal="center"/>
    </xf>
    <xf numFmtId="0" fontId="2" fillId="7" borderId="29" xfId="0" applyFont="1" applyFill="1" applyBorder="1" applyAlignment="1">
      <alignment horizontal="center"/>
    </xf>
    <xf numFmtId="0" fontId="2" fillId="7" borderId="28" xfId="0" applyFont="1" applyFill="1" applyBorder="1" applyAlignment="1">
      <alignment horizontal="center"/>
    </xf>
    <xf numFmtId="0" fontId="2" fillId="7" borderId="21"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0" borderId="4" xfId="0" applyFont="1" applyBorder="1" applyAlignment="1">
      <alignment horizontal="center"/>
    </xf>
    <xf numFmtId="0" fontId="2" fillId="0" borderId="7" xfId="0" applyFont="1" applyBorder="1" applyAlignment="1">
      <alignment horizontal="center"/>
    </xf>
    <xf numFmtId="0" fontId="2" fillId="0" borderId="25" xfId="0" applyFont="1" applyBorder="1" applyAlignment="1">
      <alignment horizontal="center"/>
    </xf>
    <xf numFmtId="0" fontId="2" fillId="7" borderId="22" xfId="0" applyFont="1" applyFill="1" applyBorder="1" applyAlignment="1">
      <alignment horizontal="center"/>
    </xf>
    <xf numFmtId="0" fontId="2" fillId="7" borderId="11" xfId="0" applyFont="1" applyFill="1" applyBorder="1" applyAlignment="1">
      <alignment horizontal="center"/>
    </xf>
    <xf numFmtId="0" fontId="5" fillId="7" borderId="8"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10"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12" fillId="0" borderId="21" xfId="0" applyFont="1" applyBorder="1" applyAlignment="1" applyProtection="1">
      <alignment horizontal="center" vertical="center" wrapText="1"/>
      <protection locked="0"/>
    </xf>
    <xf numFmtId="0" fontId="12" fillId="0" borderId="42" xfId="0" applyFont="1" applyBorder="1" applyAlignment="1" applyProtection="1">
      <alignment horizontal="center" vertical="center" wrapText="1"/>
      <protection locked="0"/>
    </xf>
    <xf numFmtId="0" fontId="13" fillId="0" borderId="8" xfId="0" applyFont="1" applyBorder="1" applyAlignment="1" applyProtection="1">
      <alignment horizontal="justify" vertical="center" wrapText="1"/>
      <protection locked="0"/>
    </xf>
    <xf numFmtId="0" fontId="13" fillId="0" borderId="10" xfId="0" applyFont="1" applyBorder="1" applyAlignment="1" applyProtection="1">
      <alignment horizontal="justify" vertical="center" wrapText="1"/>
      <protection locked="0"/>
    </xf>
    <xf numFmtId="0" fontId="13" fillId="0" borderId="47" xfId="0" applyFont="1" applyBorder="1" applyAlignment="1" applyProtection="1">
      <alignment horizontal="justify" vertical="center" wrapText="1"/>
      <protection locked="0"/>
    </xf>
    <xf numFmtId="0" fontId="13" fillId="0" borderId="1" xfId="0" applyFont="1" applyBorder="1" applyAlignment="1" applyProtection="1">
      <alignment horizontal="justify" vertical="center" wrapText="1"/>
      <protection locked="0"/>
    </xf>
    <xf numFmtId="0" fontId="13" fillId="0" borderId="1" xfId="0" applyFont="1" applyBorder="1" applyAlignment="1" applyProtection="1">
      <alignment horizontal="justify" vertical="center"/>
      <protection locked="0"/>
    </xf>
    <xf numFmtId="0" fontId="13" fillId="0" borderId="43" xfId="0" applyFont="1" applyBorder="1" applyAlignment="1" applyProtection="1">
      <alignment horizontal="justify" vertical="center"/>
      <protection locked="0"/>
    </xf>
    <xf numFmtId="0" fontId="5" fillId="0" borderId="24"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8" borderId="1" xfId="0" applyFont="1" applyFill="1" applyBorder="1" applyAlignment="1" applyProtection="1">
      <alignment horizontal="center" vertical="center" wrapText="1"/>
      <protection locked="0"/>
    </xf>
    <xf numFmtId="0" fontId="5" fillId="8" borderId="43" xfId="0" applyFont="1" applyFill="1" applyBorder="1" applyAlignment="1" applyProtection="1">
      <alignment horizontal="center" vertical="center" wrapText="1"/>
      <protection locked="0"/>
    </xf>
    <xf numFmtId="0" fontId="6" fillId="2" borderId="8"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47" xfId="0" applyFont="1" applyFill="1" applyBorder="1" applyAlignment="1">
      <alignment horizontal="center" vertical="center"/>
    </xf>
    <xf numFmtId="0" fontId="14" fillId="0" borderId="1" xfId="0" applyFont="1" applyBorder="1" applyAlignment="1" applyProtection="1">
      <alignment horizontal="justify" vertical="center" wrapText="1"/>
      <protection locked="0"/>
    </xf>
    <xf numFmtId="0" fontId="14" fillId="0" borderId="43" xfId="0" applyFont="1" applyBorder="1" applyAlignment="1" applyProtection="1">
      <alignment horizontal="justify" vertical="center" wrapText="1"/>
      <protection locked="0"/>
    </xf>
    <xf numFmtId="1" fontId="9" fillId="0" borderId="14" xfId="0" applyNumberFormat="1" applyFont="1" applyBorder="1" applyAlignment="1">
      <alignment horizontal="center" vertical="center" wrapText="1"/>
    </xf>
    <xf numFmtId="1" fontId="9" fillId="0" borderId="17"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50" xfId="0" applyFont="1" applyBorder="1" applyAlignment="1">
      <alignment horizontal="center" vertical="center" wrapText="1"/>
    </xf>
    <xf numFmtId="0" fontId="2" fillId="7" borderId="27" xfId="0" applyFont="1" applyFill="1" applyBorder="1" applyAlignment="1">
      <alignment horizontal="center" vertical="center" wrapText="1"/>
    </xf>
    <xf numFmtId="0" fontId="2" fillId="0" borderId="21" xfId="0" applyFont="1" applyBorder="1" applyAlignment="1">
      <alignment horizontal="center"/>
    </xf>
    <xf numFmtId="0" fontId="2" fillId="0" borderId="1" xfId="0" applyFont="1" applyBorder="1" applyAlignment="1">
      <alignment horizontal="center"/>
    </xf>
    <xf numFmtId="0" fontId="2" fillId="7" borderId="37" xfId="0" applyFont="1" applyFill="1" applyBorder="1" applyAlignment="1">
      <alignment horizontal="center" vertical="center"/>
    </xf>
    <xf numFmtId="0" fontId="2" fillId="7" borderId="0" xfId="0" applyFont="1" applyFill="1" applyAlignment="1">
      <alignment horizontal="center" vertical="center"/>
    </xf>
    <xf numFmtId="0" fontId="2" fillId="7" borderId="39" xfId="0" applyFont="1" applyFill="1" applyBorder="1" applyAlignment="1">
      <alignment horizontal="center" vertical="center"/>
    </xf>
    <xf numFmtId="0" fontId="13" fillId="0" borderId="27" xfId="0" applyFont="1" applyBorder="1" applyAlignment="1" applyProtection="1">
      <alignment horizontal="justify" vertical="center" wrapText="1"/>
      <protection locked="0"/>
    </xf>
    <xf numFmtId="0" fontId="13" fillId="0" borderId="45" xfId="0" applyFont="1" applyBorder="1" applyAlignment="1" applyProtection="1">
      <alignment horizontal="justify" vertical="center"/>
      <protection locked="0"/>
    </xf>
    <xf numFmtId="0" fontId="3" fillId="0" borderId="27"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13" fillId="0" borderId="51"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44" xfId="0" applyFont="1" applyBorder="1" applyAlignment="1" applyProtection="1">
      <alignment horizontal="center" vertical="center" wrapText="1"/>
      <protection locked="0"/>
    </xf>
    <xf numFmtId="0" fontId="7" fillId="4" borderId="1"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47"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7" xfId="0" applyFont="1" applyBorder="1" applyAlignment="1">
      <alignment horizontal="center" vertical="center" wrapText="1"/>
    </xf>
    <xf numFmtId="0" fontId="24" fillId="0" borderId="0" xfId="1" applyFont="1" applyAlignment="1">
      <alignment horizontal="center"/>
    </xf>
    <xf numFmtId="0" fontId="8" fillId="0" borderId="1" xfId="0" applyFont="1" applyBorder="1" applyAlignment="1">
      <alignment horizontal="left" vertical="center" wrapText="1"/>
    </xf>
    <xf numFmtId="0" fontId="8" fillId="0" borderId="20" xfId="0" applyFont="1" applyBorder="1" applyAlignment="1">
      <alignment horizontal="left" vertical="center" wrapText="1"/>
    </xf>
    <xf numFmtId="0" fontId="18" fillId="0" borderId="2" xfId="0" applyFont="1" applyBorder="1" applyAlignment="1">
      <alignment horizontal="left" vertical="top" wrapText="1"/>
    </xf>
    <xf numFmtId="0" fontId="18" fillId="0" borderId="59" xfId="0" applyFont="1" applyBorder="1" applyAlignment="1">
      <alignment horizontal="left" vertical="top" wrapText="1"/>
    </xf>
    <xf numFmtId="0" fontId="18" fillId="0" borderId="4" xfId="0" applyFont="1" applyBorder="1" applyAlignment="1">
      <alignment horizontal="left" vertical="top" wrapText="1"/>
    </xf>
    <xf numFmtId="0" fontId="18" fillId="0" borderId="25" xfId="0" applyFont="1" applyBorder="1" applyAlignment="1">
      <alignment horizontal="left" vertical="top" wrapText="1"/>
    </xf>
    <xf numFmtId="0" fontId="18" fillId="0" borderId="2" xfId="0" applyFont="1" applyBorder="1" applyAlignment="1">
      <alignment horizontal="left" vertical="center" wrapText="1"/>
    </xf>
    <xf numFmtId="0" fontId="18" fillId="0" borderId="59" xfId="0" applyFont="1" applyBorder="1" applyAlignment="1">
      <alignment horizontal="left" vertical="center" wrapText="1"/>
    </xf>
    <xf numFmtId="0" fontId="18" fillId="0" borderId="9" xfId="0" applyFont="1" applyBorder="1" applyAlignment="1">
      <alignment horizontal="left" vertical="center" wrapText="1"/>
    </xf>
    <xf numFmtId="0" fontId="18" fillId="0" borderId="35" xfId="0" applyFont="1" applyBorder="1" applyAlignment="1">
      <alignment horizontal="left" vertical="center" wrapText="1"/>
    </xf>
    <xf numFmtId="0" fontId="18" fillId="0" borderId="60" xfId="0" applyFont="1" applyBorder="1" applyAlignment="1">
      <alignment horizontal="left" vertical="center" wrapText="1"/>
    </xf>
    <xf numFmtId="0" fontId="18" fillId="0" borderId="61" xfId="0" applyFont="1" applyBorder="1" applyAlignment="1">
      <alignment horizontal="left" vertical="center" wrapText="1"/>
    </xf>
    <xf numFmtId="0" fontId="18" fillId="0" borderId="4" xfId="0" applyFont="1" applyBorder="1" applyAlignment="1">
      <alignment horizontal="left" vertical="center" wrapText="1"/>
    </xf>
    <xf numFmtId="0" fontId="18" fillId="0" borderId="25" xfId="0" applyFont="1" applyBorder="1" applyAlignment="1">
      <alignment horizontal="left" vertical="center" wrapText="1"/>
    </xf>
    <xf numFmtId="0" fontId="8" fillId="0" borderId="4" xfId="0" applyFont="1" applyBorder="1" applyAlignment="1">
      <alignment horizontal="left" vertical="center" wrapText="1"/>
    </xf>
    <xf numFmtId="0" fontId="8" fillId="0" borderId="25" xfId="0" applyFont="1" applyBorder="1" applyAlignment="1">
      <alignment horizontal="left" vertical="center" wrapText="1"/>
    </xf>
    <xf numFmtId="0" fontId="16" fillId="7" borderId="36" xfId="0" applyFont="1" applyFill="1" applyBorder="1" applyAlignment="1">
      <alignment horizontal="center" wrapText="1"/>
    </xf>
    <xf numFmtId="0" fontId="16" fillId="7" borderId="37" xfId="0" applyFont="1" applyFill="1" applyBorder="1" applyAlignment="1">
      <alignment horizontal="center" wrapText="1"/>
    </xf>
    <xf numFmtId="0" fontId="17" fillId="7" borderId="38" xfId="0" applyFont="1" applyFill="1" applyBorder="1" applyAlignment="1">
      <alignment horizontal="center" wrapText="1"/>
    </xf>
    <xf numFmtId="0" fontId="16" fillId="7" borderId="30" xfId="0" applyFont="1" applyFill="1" applyBorder="1" applyAlignment="1">
      <alignment horizontal="center" vertical="top" wrapText="1"/>
    </xf>
    <xf numFmtId="0" fontId="16" fillId="7" borderId="29" xfId="0" applyFont="1" applyFill="1" applyBorder="1" applyAlignment="1">
      <alignment horizontal="center" vertical="top" wrapText="1"/>
    </xf>
    <xf numFmtId="0" fontId="16" fillId="7" borderId="28" xfId="0" applyFont="1" applyFill="1" applyBorder="1" applyAlignment="1">
      <alignment horizontal="center" vertical="top" wrapText="1"/>
    </xf>
    <xf numFmtId="0" fontId="18" fillId="0" borderId="1" xfId="0" applyFont="1" applyBorder="1" applyAlignment="1">
      <alignment horizontal="left" vertical="center" wrapText="1"/>
    </xf>
    <xf numFmtId="0" fontId="18" fillId="0" borderId="20" xfId="0" applyFont="1" applyBorder="1" applyAlignment="1">
      <alignment horizontal="left" vertical="center" wrapText="1"/>
    </xf>
    <xf numFmtId="0" fontId="29" fillId="0" borderId="20" xfId="0" applyFont="1" applyBorder="1" applyAlignment="1" applyProtection="1">
      <alignment horizontal="center" vertical="center" wrapText="1"/>
      <protection locked="0"/>
    </xf>
  </cellXfs>
  <cellStyles count="2">
    <cellStyle name="Normal" xfId="0" builtinId="0"/>
    <cellStyle name="Normal 2" xfId="1" xr:uid="{A019AD62-62D9-4609-8FAC-235E15684E70}"/>
  </cellStyles>
  <dxfs count="6">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652510</xdr:colOff>
      <xdr:row>0</xdr:row>
      <xdr:rowOff>47482</xdr:rowOff>
    </xdr:from>
    <xdr:to>
      <xdr:col>0</xdr:col>
      <xdr:colOff>1817915</xdr:colOff>
      <xdr:row>3</xdr:row>
      <xdr:rowOff>235294</xdr:rowOff>
    </xdr:to>
    <xdr:pic>
      <xdr:nvPicPr>
        <xdr:cNvPr id="2" name="Imagen 16">
          <a:extLst>
            <a:ext uri="{FF2B5EF4-FFF2-40B4-BE49-F238E27FC236}">
              <a16:creationId xmlns:a16="http://schemas.microsoft.com/office/drawing/2014/main" id="{4FF0CBF4-891B-4CFB-B552-B82D1FDF6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510" y="47482"/>
          <a:ext cx="1165405" cy="12328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640773</xdr:colOff>
      <xdr:row>14</xdr:row>
      <xdr:rowOff>363682</xdr:rowOff>
    </xdr:from>
    <xdr:to>
      <xdr:col>2</xdr:col>
      <xdr:colOff>6026728</xdr:colOff>
      <xdr:row>14</xdr:row>
      <xdr:rowOff>2736273</xdr:rowOff>
    </xdr:to>
    <xdr:pic>
      <xdr:nvPicPr>
        <xdr:cNvPr id="16" name="Imagen 15">
          <a:extLst>
            <a:ext uri="{FF2B5EF4-FFF2-40B4-BE49-F238E27FC236}">
              <a16:creationId xmlns:a16="http://schemas.microsoft.com/office/drawing/2014/main" id="{67CBD126-9B42-4417-A76A-C7A41ED7C35F}"/>
            </a:ext>
          </a:extLst>
        </xdr:cNvPr>
        <xdr:cNvPicPr>
          <a:picLocks noChangeAspect="1"/>
        </xdr:cNvPicPr>
      </xdr:nvPicPr>
      <xdr:blipFill rotWithShape="1">
        <a:blip xmlns:r="http://schemas.openxmlformats.org/officeDocument/2006/relationships" r:embed="rId1"/>
        <a:srcRect l="34758" t="44450" r="35787" b="32483"/>
        <a:stretch/>
      </xdr:blipFill>
      <xdr:spPr>
        <a:xfrm>
          <a:off x="5541818" y="5905500"/>
          <a:ext cx="5385955" cy="23725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arles Jairo Chaves Oflynn" id="{3D7397F5-72A8-4D19-A9BF-E598FA27BE04}" userId="S::charlesj.chaves@idipron.gov.co::1b8f9464-db71-4919-b663-31ec3cbe28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6" dT="2023-11-29T16:55:33.65" personId="{3D7397F5-72A8-4D19-A9BF-E598FA27BE04}" id="{D95C8ECF-A1D0-48AB-9C19-229904D7107F}">
    <text>Se toma como base el valor del contrato mas alto que la entidad adelanta en su PAA de forma directa para el año 2023</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D87CD-5C57-4697-9584-5C3304D82921}">
  <dimension ref="A1:B14"/>
  <sheetViews>
    <sheetView workbookViewId="0">
      <selection activeCell="D21" sqref="D21"/>
    </sheetView>
  </sheetViews>
  <sheetFormatPr defaultColWidth="11.42578125" defaultRowHeight="14.45"/>
  <cols>
    <col min="1" max="1" width="23.85546875" customWidth="1"/>
    <col min="2" max="2" width="37.5703125" customWidth="1"/>
  </cols>
  <sheetData>
    <row r="1" spans="1:2" ht="21">
      <c r="A1" s="185" t="s">
        <v>0</v>
      </c>
      <c r="B1" s="185"/>
    </row>
    <row r="2" spans="1:2">
      <c r="A2" s="56"/>
      <c r="B2" s="56"/>
    </row>
    <row r="3" spans="1:2">
      <c r="A3" s="56" t="s">
        <v>1</v>
      </c>
      <c r="B3" s="56"/>
    </row>
    <row r="4" spans="1:2">
      <c r="A4" s="56"/>
      <c r="B4" s="56"/>
    </row>
    <row r="5" spans="1:2" ht="39.6">
      <c r="A5" s="57" t="s">
        <v>2</v>
      </c>
      <c r="B5" s="57" t="s">
        <v>3</v>
      </c>
    </row>
    <row r="6" spans="1:2" ht="28.9">
      <c r="A6" s="58">
        <v>46055</v>
      </c>
      <c r="B6" s="59" t="s">
        <v>4</v>
      </c>
    </row>
    <row r="7" spans="1:2">
      <c r="A7" s="60"/>
      <c r="B7" s="59"/>
    </row>
    <row r="8" spans="1:2">
      <c r="A8" s="60"/>
      <c r="B8" s="59"/>
    </row>
    <row r="9" spans="1:2">
      <c r="A9" s="60"/>
      <c r="B9" s="59"/>
    </row>
    <row r="10" spans="1:2">
      <c r="A10" s="60"/>
      <c r="B10" s="59"/>
    </row>
    <row r="11" spans="1:2">
      <c r="A11" s="60"/>
      <c r="B11" s="59"/>
    </row>
    <row r="12" spans="1:2">
      <c r="A12" s="60"/>
      <c r="B12" s="59"/>
    </row>
    <row r="13" spans="1:2">
      <c r="A13" s="56"/>
      <c r="B13" s="56"/>
    </row>
    <row r="14" spans="1:2">
      <c r="A14" s="56" t="s">
        <v>5</v>
      </c>
      <c r="B14" s="56"/>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3"/>
  <sheetViews>
    <sheetView showGridLines="0" tabSelected="1" topLeftCell="AD8" zoomScale="70" zoomScaleNormal="70" zoomScaleSheetLayoutView="50" workbookViewId="0">
      <selection activeCell="AN16" sqref="AN16"/>
    </sheetView>
  </sheetViews>
  <sheetFormatPr defaultColWidth="11.42578125" defaultRowHeight="14.45"/>
  <cols>
    <col min="1" max="1" width="36.85546875" customWidth="1"/>
    <col min="2" max="4" width="32.5703125" customWidth="1"/>
    <col min="5" max="7" width="20.85546875" customWidth="1"/>
    <col min="8" max="8" width="25.42578125" customWidth="1"/>
    <col min="9" max="9" width="59.140625" customWidth="1"/>
    <col min="10" max="10" width="53.5703125" customWidth="1"/>
    <col min="11" max="11" width="24.5703125" customWidth="1"/>
    <col min="12" max="12" width="11.42578125" customWidth="1"/>
    <col min="13" max="15" width="24.5703125" customWidth="1"/>
    <col min="16" max="16" width="19.5703125" customWidth="1"/>
    <col min="17" max="18" width="25.140625" customWidth="1"/>
    <col min="19" max="19" width="25.140625" hidden="1" customWidth="1"/>
    <col min="20" max="20" width="25.140625" customWidth="1"/>
    <col min="21" max="21" width="16.5703125" customWidth="1"/>
    <col min="22" max="22" width="42.5703125" customWidth="1"/>
    <col min="23" max="23" width="38.5703125" customWidth="1"/>
    <col min="24" max="24" width="25.42578125" customWidth="1"/>
    <col min="25" max="25" width="1.5703125" customWidth="1"/>
    <col min="26" max="26" width="33.42578125" customWidth="1"/>
    <col min="27" max="27" width="67" customWidth="1"/>
    <col min="28" max="28" width="33.42578125" customWidth="1"/>
    <col min="29" max="29" width="40.42578125" customWidth="1"/>
    <col min="30" max="30" width="34.85546875" customWidth="1"/>
    <col min="31" max="31" width="2.42578125" customWidth="1"/>
    <col min="32" max="32" width="51.7109375" customWidth="1"/>
    <col min="33" max="33" width="43.42578125" customWidth="1"/>
    <col min="34" max="36" width="11.42578125" customWidth="1"/>
  </cols>
  <sheetData>
    <row r="1" spans="1:36" ht="27" customHeight="1">
      <c r="A1" s="72"/>
      <c r="B1" s="66" t="s">
        <v>6</v>
      </c>
      <c r="C1" s="67"/>
      <c r="D1" s="67"/>
      <c r="E1" s="67"/>
      <c r="F1" s="67"/>
      <c r="G1" s="67"/>
      <c r="H1" s="67"/>
      <c r="I1" s="67"/>
      <c r="J1" s="67"/>
      <c r="K1" s="67"/>
      <c r="L1" s="67"/>
      <c r="M1" s="67"/>
      <c r="N1" s="67"/>
      <c r="O1" s="67"/>
      <c r="P1" s="67"/>
      <c r="Q1" s="67"/>
      <c r="R1" s="67"/>
      <c r="S1" s="67"/>
      <c r="T1" s="67"/>
      <c r="U1" s="67"/>
      <c r="V1" s="67"/>
      <c r="W1" s="67"/>
      <c r="X1" s="67"/>
      <c r="Y1" s="67"/>
      <c r="Z1" s="67"/>
      <c r="AA1" s="67"/>
      <c r="AB1" s="67"/>
      <c r="AC1" s="68"/>
      <c r="AD1" s="64" t="s">
        <v>7</v>
      </c>
      <c r="AE1" s="65"/>
      <c r="AF1" s="65"/>
      <c r="AG1" s="33" t="s">
        <v>8</v>
      </c>
      <c r="AH1" s="1"/>
      <c r="AI1" s="1"/>
      <c r="AJ1" s="1"/>
    </row>
    <row r="2" spans="1:36" ht="27" customHeight="1" thickBot="1">
      <c r="A2" s="72"/>
      <c r="B2" s="69"/>
      <c r="C2" s="70"/>
      <c r="D2" s="70"/>
      <c r="E2" s="70"/>
      <c r="F2" s="70"/>
      <c r="G2" s="70"/>
      <c r="H2" s="70"/>
      <c r="I2" s="70"/>
      <c r="J2" s="70"/>
      <c r="K2" s="70"/>
      <c r="L2" s="70"/>
      <c r="M2" s="70"/>
      <c r="N2" s="70"/>
      <c r="O2" s="70"/>
      <c r="P2" s="70"/>
      <c r="Q2" s="70"/>
      <c r="R2" s="70"/>
      <c r="S2" s="70"/>
      <c r="T2" s="70"/>
      <c r="U2" s="70"/>
      <c r="V2" s="70"/>
      <c r="W2" s="70"/>
      <c r="X2" s="70"/>
      <c r="Y2" s="70"/>
      <c r="Z2" s="70"/>
      <c r="AA2" s="70"/>
      <c r="AB2" s="70"/>
      <c r="AC2" s="71"/>
      <c r="AD2" s="64" t="s">
        <v>9</v>
      </c>
      <c r="AE2" s="65"/>
      <c r="AF2" s="65"/>
      <c r="AG2" s="34" t="s">
        <v>10</v>
      </c>
      <c r="AH2" s="1"/>
      <c r="AI2" s="1"/>
      <c r="AJ2" s="1"/>
    </row>
    <row r="3" spans="1:36" ht="27" customHeight="1">
      <c r="A3" s="72"/>
      <c r="B3" s="66" t="s">
        <v>11</v>
      </c>
      <c r="C3" s="67"/>
      <c r="D3" s="67"/>
      <c r="E3" s="67"/>
      <c r="F3" s="67"/>
      <c r="G3" s="67"/>
      <c r="H3" s="67"/>
      <c r="I3" s="67"/>
      <c r="J3" s="67"/>
      <c r="K3" s="67"/>
      <c r="L3" s="67"/>
      <c r="M3" s="67"/>
      <c r="N3" s="67"/>
      <c r="O3" s="67"/>
      <c r="P3" s="67"/>
      <c r="Q3" s="67"/>
      <c r="R3" s="67"/>
      <c r="S3" s="67"/>
      <c r="T3" s="67"/>
      <c r="U3" s="67"/>
      <c r="V3" s="67"/>
      <c r="W3" s="67"/>
      <c r="X3" s="67"/>
      <c r="Y3" s="67"/>
      <c r="Z3" s="67"/>
      <c r="AA3" s="67"/>
      <c r="AB3" s="67"/>
      <c r="AC3" s="68"/>
      <c r="AD3" s="64" t="s">
        <v>12</v>
      </c>
      <c r="AE3" s="65"/>
      <c r="AF3" s="65"/>
      <c r="AG3" s="33" t="s">
        <v>13</v>
      </c>
      <c r="AH3" s="1"/>
      <c r="AI3" s="1"/>
      <c r="AJ3" s="1"/>
    </row>
    <row r="4" spans="1:36" ht="27" customHeight="1" thickBot="1">
      <c r="A4" s="72"/>
      <c r="B4" s="69"/>
      <c r="C4" s="70"/>
      <c r="D4" s="70"/>
      <c r="E4" s="70"/>
      <c r="F4" s="70"/>
      <c r="G4" s="70"/>
      <c r="H4" s="70"/>
      <c r="I4" s="70"/>
      <c r="J4" s="70"/>
      <c r="K4" s="70"/>
      <c r="L4" s="70"/>
      <c r="M4" s="70"/>
      <c r="N4" s="70"/>
      <c r="O4" s="70"/>
      <c r="P4" s="70"/>
      <c r="Q4" s="70"/>
      <c r="R4" s="70"/>
      <c r="S4" s="70"/>
      <c r="T4" s="70"/>
      <c r="U4" s="70"/>
      <c r="V4" s="70"/>
      <c r="W4" s="70"/>
      <c r="X4" s="70"/>
      <c r="Y4" s="70"/>
      <c r="Z4" s="70"/>
      <c r="AA4" s="70"/>
      <c r="AB4" s="70"/>
      <c r="AC4" s="71"/>
      <c r="AD4" s="64" t="s">
        <v>14</v>
      </c>
      <c r="AE4" s="65"/>
      <c r="AF4" s="65"/>
      <c r="AG4" s="35">
        <v>44838</v>
      </c>
      <c r="AH4" s="1"/>
      <c r="AI4" s="1"/>
      <c r="AJ4" s="1"/>
    </row>
    <row r="5" spans="1:36" ht="27" customHeight="1" thickBot="1">
      <c r="A5" s="17"/>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5"/>
      <c r="AD5" s="23"/>
      <c r="AE5" s="1"/>
      <c r="AF5" s="1"/>
      <c r="AG5" s="1"/>
      <c r="AH5" s="1"/>
      <c r="AI5" s="1"/>
      <c r="AJ5" s="1"/>
    </row>
    <row r="6" spans="1:36" ht="59.25" customHeight="1" thickBot="1">
      <c r="A6" s="36" t="s">
        <v>15</v>
      </c>
      <c r="B6" s="114" t="s">
        <v>16</v>
      </c>
      <c r="C6" s="115"/>
      <c r="D6" s="115"/>
      <c r="E6" s="115"/>
      <c r="F6" s="115"/>
      <c r="G6" s="115"/>
      <c r="H6" s="116"/>
      <c r="I6" s="14"/>
      <c r="J6" s="20"/>
      <c r="K6" s="22" t="s">
        <v>17</v>
      </c>
      <c r="L6" s="75">
        <v>45261</v>
      </c>
      <c r="M6" s="76"/>
      <c r="N6" s="77"/>
      <c r="O6" s="14"/>
      <c r="P6" s="14"/>
      <c r="Q6" s="14"/>
      <c r="R6" s="14"/>
      <c r="S6" s="14"/>
      <c r="T6" s="14"/>
      <c r="U6" s="14"/>
      <c r="V6" s="14"/>
      <c r="W6" s="14"/>
      <c r="X6" s="14"/>
      <c r="Y6" s="14"/>
      <c r="Z6" s="14"/>
      <c r="AA6" s="14"/>
      <c r="AB6" s="14"/>
      <c r="AC6" s="15"/>
      <c r="AD6" s="14"/>
      <c r="AE6" s="1"/>
      <c r="AF6" s="1"/>
      <c r="AG6" s="1"/>
      <c r="AH6" s="1"/>
      <c r="AI6" s="1"/>
      <c r="AJ6" s="1"/>
    </row>
    <row r="7" spans="1:36" ht="27" customHeight="1" thickBot="1">
      <c r="A7" s="21"/>
      <c r="B7" s="20"/>
      <c r="C7" s="20"/>
      <c r="D7" s="20"/>
      <c r="E7" s="20"/>
      <c r="F7" s="20"/>
      <c r="G7" s="20"/>
      <c r="H7" s="20"/>
      <c r="I7" s="20"/>
      <c r="J7" s="20"/>
      <c r="K7" s="20"/>
      <c r="L7" s="72"/>
      <c r="M7" s="73"/>
      <c r="N7" s="74"/>
      <c r="O7" s="14"/>
      <c r="P7" s="14"/>
      <c r="Q7" s="14"/>
      <c r="R7" s="14"/>
      <c r="S7" s="14"/>
      <c r="T7" s="14"/>
      <c r="U7" s="14"/>
      <c r="V7" s="14"/>
      <c r="W7" s="14"/>
      <c r="X7" s="14"/>
      <c r="Y7" s="14"/>
      <c r="Z7" s="14"/>
      <c r="AA7" s="14"/>
      <c r="AB7" s="14"/>
      <c r="AC7" s="15"/>
      <c r="AD7" s="14"/>
      <c r="AE7" s="1"/>
      <c r="AF7" s="1"/>
      <c r="AG7" s="1"/>
      <c r="AH7" s="1"/>
      <c r="AI7" s="1"/>
      <c r="AJ7" s="1"/>
    </row>
    <row r="8" spans="1:36" ht="59.25" customHeight="1" thickBot="1">
      <c r="A8" s="36" t="s">
        <v>18</v>
      </c>
      <c r="B8" s="61" t="s">
        <v>19</v>
      </c>
      <c r="C8" s="62"/>
      <c r="D8" s="62"/>
      <c r="E8" s="62"/>
      <c r="F8" s="62"/>
      <c r="G8" s="62"/>
      <c r="H8" s="62"/>
      <c r="I8" s="63"/>
      <c r="J8" s="14"/>
      <c r="K8" s="18" t="s">
        <v>20</v>
      </c>
      <c r="L8" s="18"/>
      <c r="M8" s="18" t="s">
        <v>21</v>
      </c>
      <c r="N8" s="18" t="s">
        <v>22</v>
      </c>
      <c r="O8" s="18" t="s">
        <v>23</v>
      </c>
      <c r="P8" s="14"/>
      <c r="Q8" s="14"/>
      <c r="R8" s="14"/>
      <c r="S8" s="14"/>
      <c r="T8" s="14"/>
      <c r="U8" s="14"/>
      <c r="V8" s="14"/>
      <c r="W8" s="14"/>
      <c r="X8" s="14"/>
      <c r="Y8" s="14"/>
      <c r="Z8" s="14"/>
      <c r="AA8" s="14"/>
      <c r="AB8" s="14"/>
      <c r="AC8" s="15"/>
      <c r="AD8" s="14"/>
      <c r="AE8" s="1"/>
      <c r="AF8" s="1"/>
      <c r="AG8" s="1"/>
      <c r="AH8" s="1"/>
      <c r="AI8" s="1"/>
      <c r="AJ8" s="1"/>
    </row>
    <row r="9" spans="1:36" ht="59.25" customHeight="1" thickBot="1">
      <c r="A9" s="36" t="s">
        <v>24</v>
      </c>
      <c r="B9" s="61" t="s">
        <v>25</v>
      </c>
      <c r="C9" s="62"/>
      <c r="D9" s="62"/>
      <c r="E9" s="62"/>
      <c r="F9" s="62"/>
      <c r="G9" s="62"/>
      <c r="H9" s="62"/>
      <c r="I9" s="63"/>
      <c r="J9" s="14"/>
      <c r="K9" s="38"/>
      <c r="L9" s="19"/>
      <c r="M9" s="38" t="s">
        <v>26</v>
      </c>
      <c r="N9" s="19"/>
      <c r="O9" s="19"/>
      <c r="P9" s="14"/>
      <c r="Q9" s="14"/>
      <c r="R9" s="14"/>
      <c r="S9" s="14"/>
      <c r="T9" s="14"/>
      <c r="U9" s="14"/>
      <c r="V9" s="14"/>
      <c r="W9" s="14"/>
      <c r="X9" s="14"/>
      <c r="Y9" s="14"/>
      <c r="Z9" s="14"/>
      <c r="AA9" s="14"/>
      <c r="AB9" s="14"/>
      <c r="AC9" s="15"/>
      <c r="AD9" s="14"/>
      <c r="AE9" s="1"/>
      <c r="AF9" s="1"/>
      <c r="AG9" s="1"/>
      <c r="AH9" s="1"/>
      <c r="AI9" s="1"/>
      <c r="AJ9" s="1"/>
    </row>
    <row r="10" spans="1:36" ht="15.75" customHeight="1">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5"/>
      <c r="AD10" s="14"/>
      <c r="AE10" s="1"/>
      <c r="AF10" s="1"/>
      <c r="AG10" s="1"/>
      <c r="AH10" s="1"/>
      <c r="AI10" s="1"/>
      <c r="AJ10" s="1"/>
    </row>
    <row r="11" spans="1:36" ht="15.75" customHeight="1" thickBot="1">
      <c r="A11" s="29"/>
      <c r="B11" s="14"/>
      <c r="C11" s="14"/>
      <c r="D11" s="14"/>
      <c r="E11" s="14"/>
      <c r="F11" s="14"/>
      <c r="G11" s="14"/>
      <c r="H11" s="14"/>
      <c r="I11" s="14"/>
      <c r="J11" s="14"/>
      <c r="K11" s="14"/>
      <c r="L11" s="14"/>
      <c r="M11" s="14"/>
      <c r="N11" s="14"/>
      <c r="O11" s="14"/>
      <c r="P11" s="14"/>
      <c r="Q11" s="14"/>
      <c r="R11" s="14"/>
      <c r="S11" s="14"/>
      <c r="T11" s="14"/>
      <c r="U11" s="14"/>
      <c r="V11" s="14"/>
      <c r="W11" s="14"/>
      <c r="X11" s="14"/>
      <c r="Y11" s="14"/>
      <c r="Z11" s="13"/>
      <c r="AA11" s="13"/>
      <c r="AB11" s="13"/>
      <c r="AC11" s="16"/>
      <c r="AD11" s="37"/>
      <c r="AE11" s="1"/>
      <c r="AF11" s="1"/>
      <c r="AG11" s="1"/>
      <c r="AH11" s="1"/>
      <c r="AI11" s="1"/>
      <c r="AJ11" s="1"/>
    </row>
    <row r="12" spans="1:36">
      <c r="A12" s="117" t="s">
        <v>27</v>
      </c>
      <c r="B12" s="118"/>
      <c r="C12" s="118"/>
      <c r="D12" s="119"/>
      <c r="E12" s="120" t="s">
        <v>28</v>
      </c>
      <c r="F12" s="121"/>
      <c r="G12" s="121"/>
      <c r="H12" s="121"/>
      <c r="I12" s="121"/>
      <c r="J12" s="121"/>
      <c r="K12" s="121"/>
      <c r="L12" s="121"/>
      <c r="M12" s="121"/>
      <c r="N12" s="121"/>
      <c r="O12" s="121"/>
      <c r="P12" s="121"/>
      <c r="Q12" s="121"/>
      <c r="R12" s="121"/>
      <c r="S12" s="121"/>
      <c r="T12" s="121"/>
      <c r="U12" s="121"/>
      <c r="V12" s="121"/>
      <c r="W12" s="121"/>
      <c r="X12" s="122"/>
      <c r="Y12" s="25"/>
      <c r="Z12" s="78" t="s">
        <v>29</v>
      </c>
      <c r="AA12" s="165"/>
      <c r="AB12" s="165"/>
      <c r="AC12" s="165"/>
      <c r="AD12" s="79"/>
      <c r="AE12" s="1"/>
      <c r="AF12" s="78" t="s">
        <v>30</v>
      </c>
      <c r="AG12" s="79"/>
      <c r="AH12" s="1"/>
      <c r="AI12" s="1"/>
      <c r="AJ12" s="1"/>
    </row>
    <row r="13" spans="1:36">
      <c r="A13" s="123" t="s">
        <v>31</v>
      </c>
      <c r="B13" s="103" t="s">
        <v>32</v>
      </c>
      <c r="C13" s="103" t="s">
        <v>33</v>
      </c>
      <c r="D13" s="135" t="s">
        <v>34</v>
      </c>
      <c r="E13" s="163" t="s">
        <v>35</v>
      </c>
      <c r="F13" s="164"/>
      <c r="G13" s="164"/>
      <c r="H13" s="164"/>
      <c r="I13" s="125" t="s">
        <v>36</v>
      </c>
      <c r="J13" s="126"/>
      <c r="K13" s="126"/>
      <c r="L13" s="126"/>
      <c r="M13" s="126"/>
      <c r="N13" s="126"/>
      <c r="O13" s="126"/>
      <c r="P13" s="126"/>
      <c r="Q13" s="126"/>
      <c r="R13" s="24"/>
      <c r="S13" s="24"/>
      <c r="T13" s="125" t="s">
        <v>37</v>
      </c>
      <c r="U13" s="126"/>
      <c r="V13" s="126"/>
      <c r="W13" s="126"/>
      <c r="X13" s="127"/>
      <c r="Y13" s="25"/>
      <c r="Z13" s="80"/>
      <c r="AA13" s="166"/>
      <c r="AB13" s="166"/>
      <c r="AC13" s="166"/>
      <c r="AD13" s="81"/>
      <c r="AE13" s="1"/>
      <c r="AF13" s="80"/>
      <c r="AG13" s="81"/>
      <c r="AH13" s="2"/>
      <c r="AI13" s="2"/>
      <c r="AJ13" s="2"/>
    </row>
    <row r="14" spans="1:36" ht="32.25" customHeight="1" thickBot="1">
      <c r="A14" s="123"/>
      <c r="B14" s="103"/>
      <c r="C14" s="103"/>
      <c r="D14" s="135"/>
      <c r="E14" s="128" t="s">
        <v>38</v>
      </c>
      <c r="F14" s="129"/>
      <c r="G14" s="129"/>
      <c r="H14" s="129"/>
      <c r="I14" s="130" t="s">
        <v>39</v>
      </c>
      <c r="J14" s="131" t="s">
        <v>40</v>
      </c>
      <c r="K14" s="131" t="s">
        <v>41</v>
      </c>
      <c r="L14" s="132" t="s">
        <v>42</v>
      </c>
      <c r="M14" s="103" t="s">
        <v>43</v>
      </c>
      <c r="N14" s="134" t="s">
        <v>44</v>
      </c>
      <c r="O14" s="97" t="s">
        <v>45</v>
      </c>
      <c r="P14" s="103" t="s">
        <v>46</v>
      </c>
      <c r="Q14" s="97" t="s">
        <v>47</v>
      </c>
      <c r="R14" s="97" t="s">
        <v>48</v>
      </c>
      <c r="S14" s="50"/>
      <c r="T14" s="104" t="s">
        <v>49</v>
      </c>
      <c r="U14" s="103" t="s">
        <v>50</v>
      </c>
      <c r="V14" s="97" t="s">
        <v>51</v>
      </c>
      <c r="W14" s="103" t="s">
        <v>52</v>
      </c>
      <c r="X14" s="135"/>
      <c r="Y14" s="30"/>
      <c r="Z14" s="82"/>
      <c r="AA14" s="167"/>
      <c r="AB14" s="167"/>
      <c r="AC14" s="167"/>
      <c r="AD14" s="83"/>
      <c r="AE14" s="2"/>
      <c r="AF14" s="82"/>
      <c r="AG14" s="83"/>
      <c r="AH14" s="2"/>
      <c r="AI14" s="1"/>
      <c r="AJ14" s="2"/>
    </row>
    <row r="15" spans="1:36" ht="74.25" customHeight="1">
      <c r="A15" s="124"/>
      <c r="B15" s="97"/>
      <c r="C15" s="97"/>
      <c r="D15" s="162"/>
      <c r="E15" s="46" t="s">
        <v>53</v>
      </c>
      <c r="F15" s="47" t="s">
        <v>54</v>
      </c>
      <c r="G15" s="48"/>
      <c r="H15" s="49" t="s">
        <v>55</v>
      </c>
      <c r="I15" s="104"/>
      <c r="J15" s="131"/>
      <c r="K15" s="131"/>
      <c r="L15" s="133"/>
      <c r="M15" s="103"/>
      <c r="N15" s="98"/>
      <c r="O15" s="98"/>
      <c r="P15" s="103"/>
      <c r="Q15" s="98"/>
      <c r="R15" s="98"/>
      <c r="S15" s="51"/>
      <c r="T15" s="105"/>
      <c r="U15" s="103"/>
      <c r="V15" s="98"/>
      <c r="W15" s="22" t="s">
        <v>56</v>
      </c>
      <c r="X15" s="52" t="s">
        <v>57</v>
      </c>
      <c r="Y15" s="30"/>
      <c r="Z15" s="53" t="s">
        <v>58</v>
      </c>
      <c r="AA15" s="54" t="s">
        <v>59</v>
      </c>
      <c r="AB15" s="54" t="s">
        <v>60</v>
      </c>
      <c r="AC15" s="54" t="s">
        <v>61</v>
      </c>
      <c r="AD15" s="55" t="s">
        <v>62</v>
      </c>
      <c r="AE15" s="2"/>
      <c r="AF15" s="53" t="s">
        <v>63</v>
      </c>
      <c r="AG15" s="55" t="s">
        <v>64</v>
      </c>
      <c r="AH15" s="2"/>
      <c r="AI15" s="1"/>
      <c r="AJ15" s="2"/>
    </row>
    <row r="16" spans="1:36" ht="120" customHeight="1">
      <c r="A16" s="136">
        <v>1</v>
      </c>
      <c r="B16" s="138" t="s">
        <v>65</v>
      </c>
      <c r="C16" s="141" t="s">
        <v>66</v>
      </c>
      <c r="D16" s="141" t="s">
        <v>67</v>
      </c>
      <c r="E16" s="144" t="s">
        <v>68</v>
      </c>
      <c r="F16" s="147" t="s">
        <v>69</v>
      </c>
      <c r="G16" s="89" t="str">
        <f>+CONCATENATE(E16," - ",F16)</f>
        <v>MUY BAJA - MODERADO</v>
      </c>
      <c r="H16" s="149" t="str">
        <f>+VLOOKUP(G16,Datos!D3:E27,2,FALSE)</f>
        <v>MODERADO</v>
      </c>
      <c r="I16" s="152" t="s">
        <v>70</v>
      </c>
      <c r="J16" s="3" t="s">
        <v>71</v>
      </c>
      <c r="K16" s="4" t="s">
        <v>72</v>
      </c>
      <c r="L16" s="5">
        <f>IF(K16="ASIGNADO",15,IF(K16="NO ASIGNADO",0,""))</f>
        <v>15</v>
      </c>
      <c r="M16" s="154">
        <f>SUM(L16:L22)</f>
        <v>100</v>
      </c>
      <c r="N16" s="156" t="s">
        <v>73</v>
      </c>
      <c r="O16" s="102">
        <f>IF(O19="DÉBIL",0,IF(O19="MODERADO",50,IF(O19="FUERTE",100,"")))</f>
        <v>100</v>
      </c>
      <c r="P16" s="99" t="str">
        <f>IF(AND(M19="FUERTE",N16="FUERTE (SIEMPRE SE EJECUTA)"),"NO","SÍ")</f>
        <v>NO</v>
      </c>
      <c r="Q16" s="181" t="s">
        <v>74</v>
      </c>
      <c r="R16" s="92" t="str">
        <f>IF(AND(E16="MUY BAJA",Q19=2),"MUY BAJA",IF(AND(E16="BAJA",Q19=2),"MUY BAJA",IF(AND(E16="MEDIA",Q19=2),"MUY BAJA",IF(AND(E16="ALTA",Q19=2),"BAJA",IF(AND(E16="MUY ALTA",Q19=2),"MEDIA",IF(AND(E16="MUY BAJA",Q19=1),"MUY BAJA",IF(AND(E16="BAJA",Q19=1),"MUY BAJA",IF(AND(E16="MEDIA",Q19=1),"BAJA",IF(AND(E16="ALTA",Q19=1),"MEDIA",IF(AND(E16="MUY ALTA",Q19=1),"ALTA",E16))))))))))</f>
        <v>MUY BAJA</v>
      </c>
      <c r="S16" s="89" t="str">
        <f>+CONCATENATE(R16," - ",F16)</f>
        <v>MUY BAJA - MODERADO</v>
      </c>
      <c r="T16" s="149" t="str">
        <f>+VLOOKUP(S16,Datos!$D$3:$E$17,2,FALSE)</f>
        <v>MODERADO</v>
      </c>
      <c r="U16" s="182" t="s">
        <v>75</v>
      </c>
      <c r="V16" s="168" t="s">
        <v>76</v>
      </c>
      <c r="W16" s="106" t="s">
        <v>77</v>
      </c>
      <c r="X16" s="95"/>
      <c r="Y16" s="31"/>
      <c r="Z16" s="109">
        <v>46148</v>
      </c>
      <c r="AA16" s="173" t="s">
        <v>78</v>
      </c>
      <c r="AB16" s="84" t="s">
        <v>79</v>
      </c>
      <c r="AC16" s="84" t="s">
        <v>80</v>
      </c>
      <c r="AD16" s="174" t="s">
        <v>79</v>
      </c>
      <c r="AE16" s="1"/>
      <c r="AF16" s="84" t="s">
        <v>81</v>
      </c>
      <c r="AG16" s="210" t="s">
        <v>82</v>
      </c>
      <c r="AH16" s="1"/>
      <c r="AI16" s="1"/>
      <c r="AJ16" s="1"/>
    </row>
    <row r="17" spans="1:36" ht="120" customHeight="1">
      <c r="A17" s="136"/>
      <c r="B17" s="139"/>
      <c r="C17" s="142"/>
      <c r="D17" s="142"/>
      <c r="E17" s="145"/>
      <c r="F17" s="147"/>
      <c r="G17" s="90"/>
      <c r="H17" s="150"/>
      <c r="I17" s="152"/>
      <c r="J17" s="6" t="s">
        <v>83</v>
      </c>
      <c r="K17" s="7" t="s">
        <v>84</v>
      </c>
      <c r="L17" s="8">
        <f>IF(K17="ADECUADO",15,IF(K17="INADECUADO",0,""))</f>
        <v>15</v>
      </c>
      <c r="M17" s="155"/>
      <c r="N17" s="157"/>
      <c r="O17" s="102"/>
      <c r="P17" s="100"/>
      <c r="Q17" s="181"/>
      <c r="R17" s="93"/>
      <c r="S17" s="90"/>
      <c r="T17" s="150"/>
      <c r="U17" s="183"/>
      <c r="V17" s="169"/>
      <c r="W17" s="107"/>
      <c r="X17" s="96"/>
      <c r="Y17" s="31"/>
      <c r="Z17" s="110"/>
      <c r="AA17" s="85"/>
      <c r="AB17" s="85"/>
      <c r="AC17" s="85"/>
      <c r="AD17" s="174"/>
      <c r="AE17" s="1"/>
      <c r="AF17" s="85"/>
      <c r="AG17" s="87"/>
      <c r="AH17" s="1"/>
      <c r="AI17" s="1"/>
      <c r="AJ17" s="1"/>
    </row>
    <row r="18" spans="1:36" ht="120" customHeight="1">
      <c r="A18" s="136"/>
      <c r="B18" s="139"/>
      <c r="C18" s="142"/>
      <c r="D18" s="142"/>
      <c r="E18" s="145"/>
      <c r="F18" s="147"/>
      <c r="G18" s="90"/>
      <c r="H18" s="150"/>
      <c r="I18" s="152"/>
      <c r="J18" s="9" t="s">
        <v>85</v>
      </c>
      <c r="K18" s="7" t="s">
        <v>86</v>
      </c>
      <c r="L18" s="8">
        <f>IF(K18="OPORTUNA",15,IF(K18="INOPORTUNA",0,""))</f>
        <v>15</v>
      </c>
      <c r="M18" s="155"/>
      <c r="N18" s="157"/>
      <c r="O18" s="102"/>
      <c r="P18" s="100"/>
      <c r="Q18" s="10" t="s">
        <v>87</v>
      </c>
      <c r="R18" s="93"/>
      <c r="S18" s="90"/>
      <c r="T18" s="150"/>
      <c r="U18" s="183"/>
      <c r="V18" s="169"/>
      <c r="W18" s="107"/>
      <c r="X18" s="96"/>
      <c r="Y18" s="31"/>
      <c r="Z18" s="110"/>
      <c r="AA18" s="85"/>
      <c r="AB18" s="85"/>
      <c r="AC18" s="85"/>
      <c r="AD18" s="174"/>
      <c r="AE18" s="1"/>
      <c r="AF18" s="85"/>
      <c r="AG18" s="87"/>
      <c r="AH18" s="1"/>
      <c r="AI18" s="1"/>
      <c r="AJ18" s="1"/>
    </row>
    <row r="19" spans="1:36" ht="100.5" customHeight="1">
      <c r="A19" s="136"/>
      <c r="B19" s="139"/>
      <c r="C19" s="142"/>
      <c r="D19" s="142"/>
      <c r="E19" s="145"/>
      <c r="F19" s="147"/>
      <c r="G19" s="90"/>
      <c r="H19" s="150"/>
      <c r="I19" s="152"/>
      <c r="J19" s="6" t="s">
        <v>88</v>
      </c>
      <c r="K19" s="7" t="s">
        <v>89</v>
      </c>
      <c r="L19" s="8">
        <f>IF(K19="PREVENIR",15,IF(K19="DETECTAR",10,IF(K19="NO ES UN CONTROL",0,"")))</f>
        <v>15</v>
      </c>
      <c r="M19" s="159" t="str">
        <f>IF(M16&lt;86,"DÉBIL",IF(M16&lt;96,"MODERADO",IF(M16&lt;101,"FUERTE","")))</f>
        <v>FUERTE</v>
      </c>
      <c r="N19" s="157"/>
      <c r="O19" s="176" t="str">
        <f>IF(AND(M19="FUERTE",N16="FUERTE (SIEMPRE SE EJECUTA)"),"FUERTE",IF(OR(M19="DÉBIL",N16="DÉBIL (NO SE EJECUTA)"),"DÉBIL",IF(OR(M19="MODERADO",N16="MODERADO (ALGUNAS VECES)"),"MODERADO")))</f>
        <v>FUERTE</v>
      </c>
      <c r="P19" s="100"/>
      <c r="Q19" s="178">
        <f>IF(AND($O$19="FUERTE",$Q$16="DIRECTAMENTE"),2,IF(AND($O$19="FUERTE",$Q$16="DIRECTAMENTE"),2,IF(AND($O$19="FUERTE",$Q$16="DIRECTAMENTE"),2,IF(AND($O$19="FUERTE",$Q$16="NO DISMINUYE"),0,IF(AND($O$19="MODERADO",$Q$16="DIRECTAMENTE"),1,IF(AND($O$19="MODERADO",$Q$16="DIRECTAMENTE"),1,IF(AND($O$19="MODERADO",$Q$16="DIRECTAMENTE"),1,IF(AND($O$19="MODERADO",$Q$16="NO DISMINUYE"),0,"N/A"))))))))</f>
        <v>2</v>
      </c>
      <c r="R19" s="93"/>
      <c r="S19" s="90"/>
      <c r="T19" s="150"/>
      <c r="U19" s="183"/>
      <c r="V19" s="112" t="s">
        <v>90</v>
      </c>
      <c r="W19" s="107"/>
      <c r="X19" s="112" t="s">
        <v>91</v>
      </c>
      <c r="Y19" s="32"/>
      <c r="Z19" s="110"/>
      <c r="AA19" s="85"/>
      <c r="AB19" s="85"/>
      <c r="AC19" s="85"/>
      <c r="AD19" s="174"/>
      <c r="AE19" s="1"/>
      <c r="AF19" s="85"/>
      <c r="AG19" s="87"/>
      <c r="AH19" s="1"/>
      <c r="AI19" s="1"/>
      <c r="AJ19" s="1"/>
    </row>
    <row r="20" spans="1:36" ht="100.5" customHeight="1">
      <c r="A20" s="136"/>
      <c r="B20" s="139"/>
      <c r="C20" s="142"/>
      <c r="D20" s="142"/>
      <c r="E20" s="145"/>
      <c r="F20" s="147"/>
      <c r="G20" s="90"/>
      <c r="H20" s="150"/>
      <c r="I20" s="152"/>
      <c r="J20" s="6" t="s">
        <v>92</v>
      </c>
      <c r="K20" s="7" t="s">
        <v>93</v>
      </c>
      <c r="L20" s="8">
        <f>IF(K20="CONFIABLE",15,IF(K20="NO CONFIABLE",0,""))</f>
        <v>15</v>
      </c>
      <c r="M20" s="160"/>
      <c r="N20" s="157"/>
      <c r="O20" s="176"/>
      <c r="P20" s="100"/>
      <c r="Q20" s="179"/>
      <c r="R20" s="93"/>
      <c r="S20" s="90"/>
      <c r="T20" s="150"/>
      <c r="U20" s="183"/>
      <c r="V20" s="113"/>
      <c r="W20" s="107"/>
      <c r="X20" s="113"/>
      <c r="Y20" s="32"/>
      <c r="Z20" s="110"/>
      <c r="AA20" s="85"/>
      <c r="AB20" s="85"/>
      <c r="AC20" s="85"/>
      <c r="AD20" s="174"/>
      <c r="AE20" s="1"/>
      <c r="AF20" s="85"/>
      <c r="AG20" s="87"/>
      <c r="AH20" s="1"/>
      <c r="AI20" s="1"/>
      <c r="AJ20" s="1"/>
    </row>
    <row r="21" spans="1:36" ht="100.5" customHeight="1">
      <c r="A21" s="136"/>
      <c r="B21" s="139"/>
      <c r="C21" s="142"/>
      <c r="D21" s="142"/>
      <c r="E21" s="145"/>
      <c r="F21" s="147"/>
      <c r="G21" s="90"/>
      <c r="H21" s="150"/>
      <c r="I21" s="152"/>
      <c r="J21" s="6" t="s">
        <v>94</v>
      </c>
      <c r="K21" s="7" t="s">
        <v>95</v>
      </c>
      <c r="L21" s="8">
        <f>IF(K21="SE INVESTIGAN Y RESUELVEN OPORTUNAMENTE",15,IF(K21="NO SE INVESTIGAN,  NI  RESUELVEN OPORTUNAMENTE",0,""))</f>
        <v>15</v>
      </c>
      <c r="M21" s="160"/>
      <c r="N21" s="157"/>
      <c r="O21" s="176"/>
      <c r="P21" s="100"/>
      <c r="Q21" s="179"/>
      <c r="R21" s="93"/>
      <c r="S21" s="90"/>
      <c r="T21" s="150"/>
      <c r="U21" s="183"/>
      <c r="V21" s="170" t="s">
        <v>96</v>
      </c>
      <c r="W21" s="107"/>
      <c r="X21" s="95"/>
      <c r="Y21" s="31"/>
      <c r="Z21" s="110"/>
      <c r="AA21" s="85"/>
      <c r="AB21" s="85"/>
      <c r="AC21" s="85"/>
      <c r="AD21" s="174"/>
      <c r="AE21" s="1"/>
      <c r="AF21" s="85"/>
      <c r="AG21" s="87"/>
      <c r="AH21" s="1"/>
      <c r="AI21" s="1"/>
      <c r="AJ21" s="1"/>
    </row>
    <row r="22" spans="1:36" ht="402" customHeight="1">
      <c r="A22" s="137"/>
      <c r="B22" s="140"/>
      <c r="C22" s="143"/>
      <c r="D22" s="143"/>
      <c r="E22" s="146"/>
      <c r="F22" s="148"/>
      <c r="G22" s="91"/>
      <c r="H22" s="151"/>
      <c r="I22" s="153"/>
      <c r="J22" s="26" t="s">
        <v>97</v>
      </c>
      <c r="K22" s="27" t="s">
        <v>98</v>
      </c>
      <c r="L22" s="28">
        <f>IF(K22="COMPLETA",10,IF(K22="INCOMPLETA",5,IF(K22="NO EXISTE",0,"")))</f>
        <v>10</v>
      </c>
      <c r="M22" s="161"/>
      <c r="N22" s="158"/>
      <c r="O22" s="177"/>
      <c r="P22" s="101"/>
      <c r="Q22" s="180"/>
      <c r="R22" s="94"/>
      <c r="S22" s="91"/>
      <c r="T22" s="151"/>
      <c r="U22" s="184"/>
      <c r="V22" s="171"/>
      <c r="W22" s="108"/>
      <c r="X22" s="172"/>
      <c r="Y22" s="31"/>
      <c r="Z22" s="111"/>
      <c r="AA22" s="86"/>
      <c r="AB22" s="86"/>
      <c r="AC22" s="86"/>
      <c r="AD22" s="175"/>
      <c r="AE22" s="1"/>
      <c r="AF22" s="86"/>
      <c r="AG22" s="88"/>
      <c r="AH22" s="1"/>
      <c r="AI22" s="1"/>
      <c r="AJ22" s="1"/>
    </row>
    <row r="23" spans="1:36" ht="15"/>
  </sheetData>
  <dataConsolidate/>
  <mergeCells count="73">
    <mergeCell ref="O19:O22"/>
    <mergeCell ref="Q19:Q22"/>
    <mergeCell ref="Q16:Q17"/>
    <mergeCell ref="T16:T22"/>
    <mergeCell ref="U16:U22"/>
    <mergeCell ref="S16:S22"/>
    <mergeCell ref="Z12:AD14"/>
    <mergeCell ref="V16:V18"/>
    <mergeCell ref="V19:V20"/>
    <mergeCell ref="V21:V22"/>
    <mergeCell ref="AC16:AC22"/>
    <mergeCell ref="X21:X22"/>
    <mergeCell ref="AA16:AA22"/>
    <mergeCell ref="AB16:AB22"/>
    <mergeCell ref="AD16:AD22"/>
    <mergeCell ref="C13:C15"/>
    <mergeCell ref="D13:D15"/>
    <mergeCell ref="E13:H13"/>
    <mergeCell ref="I13:Q13"/>
    <mergeCell ref="R14:R15"/>
    <mergeCell ref="F16:F22"/>
    <mergeCell ref="H16:H22"/>
    <mergeCell ref="I16:I22"/>
    <mergeCell ref="M16:M18"/>
    <mergeCell ref="N16:N22"/>
    <mergeCell ref="M19:M22"/>
    <mergeCell ref="A16:A22"/>
    <mergeCell ref="B16:B22"/>
    <mergeCell ref="C16:C22"/>
    <mergeCell ref="D16:D22"/>
    <mergeCell ref="E16:E22"/>
    <mergeCell ref="A1:A4"/>
    <mergeCell ref="B6:H6"/>
    <mergeCell ref="A12:D12"/>
    <mergeCell ref="E12:X12"/>
    <mergeCell ref="A13:A15"/>
    <mergeCell ref="B13:B15"/>
    <mergeCell ref="T13:X13"/>
    <mergeCell ref="E14:H14"/>
    <mergeCell ref="I14:I15"/>
    <mergeCell ref="J14:J15"/>
    <mergeCell ref="K14:K15"/>
    <mergeCell ref="L14:L15"/>
    <mergeCell ref="M14:M15"/>
    <mergeCell ref="N14:N15"/>
    <mergeCell ref="V14:V15"/>
    <mergeCell ref="W14:X14"/>
    <mergeCell ref="AF12:AG14"/>
    <mergeCell ref="AF16:AF22"/>
    <mergeCell ref="AG16:AG22"/>
    <mergeCell ref="G16:G22"/>
    <mergeCell ref="R16:R22"/>
    <mergeCell ref="X16:X18"/>
    <mergeCell ref="Q14:Q15"/>
    <mergeCell ref="O14:O15"/>
    <mergeCell ref="P16:P22"/>
    <mergeCell ref="O16:O18"/>
    <mergeCell ref="P14:P15"/>
    <mergeCell ref="T14:T15"/>
    <mergeCell ref="U14:U15"/>
    <mergeCell ref="W16:W22"/>
    <mergeCell ref="Z16:Z22"/>
    <mergeCell ref="X19:X20"/>
    <mergeCell ref="B8:I8"/>
    <mergeCell ref="B9:I9"/>
    <mergeCell ref="AD1:AF1"/>
    <mergeCell ref="AD2:AF2"/>
    <mergeCell ref="AD3:AF3"/>
    <mergeCell ref="AD4:AF4"/>
    <mergeCell ref="B1:AC2"/>
    <mergeCell ref="B3:AC4"/>
    <mergeCell ref="L7:N7"/>
    <mergeCell ref="L6:N6"/>
  </mergeCells>
  <conditionalFormatting sqref="H16:H22">
    <cfRule type="containsText" dxfId="5" priority="12" operator="containsText" text="EXTREMO">
      <formula>NOT(ISERROR(SEARCH("EXTREMO",H16)))</formula>
    </cfRule>
    <cfRule type="containsText" dxfId="4" priority="13" operator="containsText" text="ALTO">
      <formula>NOT(ISERROR(SEARCH("ALTO",H16)))</formula>
    </cfRule>
    <cfRule type="containsText" dxfId="3" priority="14" operator="containsText" text="MODERADO">
      <formula>NOT(ISERROR(SEARCH("MODERADO",H16)))</formula>
    </cfRule>
  </conditionalFormatting>
  <conditionalFormatting sqref="T16:T22">
    <cfRule type="containsText" dxfId="2" priority="1" operator="containsText" text="EXTREMO">
      <formula>NOT(ISERROR(SEARCH("EXTREMO",T16)))</formula>
    </cfRule>
    <cfRule type="containsText" dxfId="1" priority="2" operator="containsText" text="ALTO">
      <formula>NOT(ISERROR(SEARCH("ALTO",T16)))</formula>
    </cfRule>
    <cfRule type="containsText" dxfId="0" priority="3" operator="containsText" text="MODERADO">
      <formula>NOT(ISERROR(SEARCH("MODERADO",T16)))</formula>
    </cfRule>
  </conditionalFormatting>
  <dataValidations count="1">
    <dataValidation type="list" allowBlank="1" showInputMessage="1" showErrorMessage="1" sqref="Q16:Q17" xr:uid="{00000000-0002-0000-0000-000000000000}">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1000000}">
          <x14:formula1>
            <xm:f>Datos!$J$5:$L$5</xm:f>
          </x14:formula1>
          <xm:sqref>K19</xm:sqref>
        </x14:dataValidation>
        <x14:dataValidation type="list" allowBlank="1" showInputMessage="1" showErrorMessage="1" xr:uid="{00000000-0002-0000-0000-000002000000}">
          <x14:formula1>
            <xm:f>Datos!$A$11:$A$13</xm:f>
          </x14:formula1>
          <xm:sqref>U16:U22</xm:sqref>
        </x14:dataValidation>
        <x14:dataValidation type="list" allowBlank="1" showInputMessage="1" showErrorMessage="1" xr:uid="{00000000-0002-0000-0000-000003000000}">
          <x14:formula1>
            <xm:f>Datos!$J$7:$K$7</xm:f>
          </x14:formula1>
          <xm:sqref>K21</xm:sqref>
        </x14:dataValidation>
        <x14:dataValidation type="list" allowBlank="1" showInputMessage="1" showErrorMessage="1" xr:uid="{00000000-0002-0000-0000-000004000000}">
          <x14:formula1>
            <xm:f>Datos!$J$6:$K$6</xm:f>
          </x14:formula1>
          <xm:sqref>K20</xm:sqref>
        </x14:dataValidation>
        <x14:dataValidation type="list" allowBlank="1" showInputMessage="1" showErrorMessage="1" xr:uid="{00000000-0002-0000-0000-000005000000}">
          <x14:formula1>
            <xm:f>Datos!$J$3:$K$3</xm:f>
          </x14:formula1>
          <xm:sqref>K17</xm:sqref>
        </x14:dataValidation>
        <x14:dataValidation type="list" allowBlank="1" showInputMessage="1" showErrorMessage="1" xr:uid="{00000000-0002-0000-0000-000006000000}">
          <x14:formula1>
            <xm:f>Datos!$J$2:$K$2</xm:f>
          </x14:formula1>
          <xm:sqref>K16</xm:sqref>
        </x14:dataValidation>
        <x14:dataValidation type="list" allowBlank="1" showInputMessage="1" showErrorMessage="1" xr:uid="{00000000-0002-0000-0000-000007000000}">
          <x14:formula1>
            <xm:f>Datos!$J$8:$L$8</xm:f>
          </x14:formula1>
          <xm:sqref>K22</xm:sqref>
        </x14:dataValidation>
        <x14:dataValidation type="list" allowBlank="1" showInputMessage="1" showErrorMessage="1" xr:uid="{00000000-0002-0000-0000-000008000000}">
          <x14:formula1>
            <xm:f>Datos!$A$3:$A$7</xm:f>
          </x14:formula1>
          <xm:sqref>E16</xm:sqref>
        </x14:dataValidation>
        <x14:dataValidation type="list" allowBlank="1" showInputMessage="1" showErrorMessage="1" xr:uid="{00000000-0002-0000-0000-000009000000}">
          <x14:formula1>
            <xm:f>Datos!$J$4:$K$4</xm:f>
          </x14:formula1>
          <xm:sqref>K18</xm:sqref>
        </x14:dataValidation>
        <x14:dataValidation type="list" allowBlank="1" showInputMessage="1" showErrorMessage="1" xr:uid="{00000000-0002-0000-0000-00000A000000}">
          <x14:formula1>
            <xm:f>Datos!$A$17:$A$18</xm:f>
          </x14:formula1>
          <xm:sqref>V21:V22</xm:sqref>
        </x14:dataValidation>
        <x14:dataValidation type="list" allowBlank="1" showInputMessage="1" showErrorMessage="1" xr:uid="{00000000-0002-0000-0000-00000B000000}">
          <x14:formula1>
            <xm:f>Datos!$I$14:$I$16</xm:f>
          </x14:formula1>
          <xm:sqref>N16:N22</xm:sqref>
        </x14:dataValidation>
        <x14:dataValidation type="list" allowBlank="1" showInputMessage="1" showErrorMessage="1" xr:uid="{00000000-0002-0000-0000-00000C000000}">
          <x14:formula1>
            <xm:f>Datos!$B$3:$B$7</xm:f>
          </x14:formula1>
          <xm:sqref>F16:F22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27"/>
  <sheetViews>
    <sheetView workbookViewId="0">
      <selection activeCell="D5" sqref="D5:E5"/>
    </sheetView>
  </sheetViews>
  <sheetFormatPr defaultColWidth="11.42578125" defaultRowHeight="14.45"/>
  <cols>
    <col min="1" max="1" width="30.5703125" customWidth="1"/>
    <col min="2" max="2" width="23" customWidth="1"/>
    <col min="4" max="4" width="31" bestFit="1" customWidth="1"/>
    <col min="9" max="9" width="68.5703125" customWidth="1"/>
    <col min="10" max="12" width="17.140625" customWidth="1"/>
  </cols>
  <sheetData>
    <row r="2" spans="1:12" ht="15.6">
      <c r="A2" t="s">
        <v>53</v>
      </c>
      <c r="B2" t="s">
        <v>54</v>
      </c>
      <c r="D2" t="s">
        <v>99</v>
      </c>
      <c r="I2" s="3" t="s">
        <v>71</v>
      </c>
      <c r="J2" t="s">
        <v>72</v>
      </c>
      <c r="K2" t="s">
        <v>100</v>
      </c>
    </row>
    <row r="3" spans="1:12" ht="31.15">
      <c r="A3" t="s">
        <v>68</v>
      </c>
      <c r="B3" t="s">
        <v>101</v>
      </c>
      <c r="D3" t="s">
        <v>102</v>
      </c>
      <c r="E3" t="s">
        <v>103</v>
      </c>
      <c r="I3" s="6" t="s">
        <v>83</v>
      </c>
      <c r="J3" t="s">
        <v>84</v>
      </c>
      <c r="K3" t="s">
        <v>104</v>
      </c>
    </row>
    <row r="4" spans="1:12" ht="31.15">
      <c r="A4" t="s">
        <v>105</v>
      </c>
      <c r="B4" t="s">
        <v>106</v>
      </c>
      <c r="D4" t="s">
        <v>107</v>
      </c>
      <c r="E4" t="s">
        <v>103</v>
      </c>
      <c r="I4" s="9" t="s">
        <v>85</v>
      </c>
      <c r="J4" t="s">
        <v>86</v>
      </c>
      <c r="K4" t="s">
        <v>108</v>
      </c>
    </row>
    <row r="5" spans="1:12" ht="62.45">
      <c r="A5" t="s">
        <v>109</v>
      </c>
      <c r="B5" t="s">
        <v>69</v>
      </c>
      <c r="D5" t="s">
        <v>110</v>
      </c>
      <c r="E5" t="s">
        <v>69</v>
      </c>
      <c r="I5" s="6" t="s">
        <v>88</v>
      </c>
      <c r="J5" t="s">
        <v>89</v>
      </c>
      <c r="K5" t="s">
        <v>111</v>
      </c>
      <c r="L5" t="s">
        <v>112</v>
      </c>
    </row>
    <row r="6" spans="1:12" ht="31.15">
      <c r="A6" t="s">
        <v>113</v>
      </c>
      <c r="B6" t="s">
        <v>114</v>
      </c>
      <c r="D6" t="s">
        <v>115</v>
      </c>
      <c r="E6" t="s">
        <v>116</v>
      </c>
      <c r="I6" s="6" t="s">
        <v>92</v>
      </c>
      <c r="J6" t="s">
        <v>93</v>
      </c>
      <c r="K6" t="s">
        <v>117</v>
      </c>
    </row>
    <row r="7" spans="1:12" ht="46.9">
      <c r="A7" t="s">
        <v>118</v>
      </c>
      <c r="B7" t="s">
        <v>119</v>
      </c>
      <c r="D7" t="s">
        <v>120</v>
      </c>
      <c r="E7" t="s">
        <v>121</v>
      </c>
      <c r="I7" s="6" t="s">
        <v>94</v>
      </c>
      <c r="J7" s="12" t="s">
        <v>95</v>
      </c>
      <c r="K7" s="12" t="s">
        <v>122</v>
      </c>
    </row>
    <row r="8" spans="1:12" ht="31.15">
      <c r="D8" t="s">
        <v>123</v>
      </c>
      <c r="E8" t="s">
        <v>103</v>
      </c>
      <c r="I8" s="11" t="s">
        <v>97</v>
      </c>
      <c r="J8" t="s">
        <v>98</v>
      </c>
      <c r="K8" t="s">
        <v>124</v>
      </c>
      <c r="L8" t="s">
        <v>125</v>
      </c>
    </row>
    <row r="9" spans="1:12">
      <c r="A9" t="s">
        <v>126</v>
      </c>
      <c r="D9" t="s">
        <v>127</v>
      </c>
      <c r="E9" t="s">
        <v>69</v>
      </c>
    </row>
    <row r="10" spans="1:12">
      <c r="D10" t="s">
        <v>128</v>
      </c>
      <c r="E10" t="s">
        <v>69</v>
      </c>
    </row>
    <row r="11" spans="1:12">
      <c r="A11" t="s">
        <v>75</v>
      </c>
      <c r="D11" t="s">
        <v>129</v>
      </c>
      <c r="E11" t="s">
        <v>116</v>
      </c>
    </row>
    <row r="12" spans="1:12">
      <c r="A12" t="s">
        <v>130</v>
      </c>
      <c r="D12" t="s">
        <v>131</v>
      </c>
      <c r="E12" t="s">
        <v>121</v>
      </c>
    </row>
    <row r="13" spans="1:12">
      <c r="D13" t="s">
        <v>132</v>
      </c>
      <c r="E13" t="s">
        <v>69</v>
      </c>
      <c r="I13" t="s">
        <v>133</v>
      </c>
    </row>
    <row r="14" spans="1:12">
      <c r="D14" t="s">
        <v>134</v>
      </c>
      <c r="E14" t="s">
        <v>69</v>
      </c>
      <c r="I14" t="s">
        <v>135</v>
      </c>
    </row>
    <row r="15" spans="1:12">
      <c r="D15" t="s">
        <v>136</v>
      </c>
      <c r="E15" t="s">
        <v>69</v>
      </c>
      <c r="I15" t="s">
        <v>137</v>
      </c>
    </row>
    <row r="16" spans="1:12">
      <c r="A16" t="s">
        <v>90</v>
      </c>
      <c r="D16" t="s">
        <v>138</v>
      </c>
      <c r="E16" t="s">
        <v>116</v>
      </c>
      <c r="I16" t="s">
        <v>139</v>
      </c>
    </row>
    <row r="17" spans="1:5">
      <c r="A17" t="s">
        <v>140</v>
      </c>
      <c r="D17" t="s">
        <v>141</v>
      </c>
      <c r="E17" t="s">
        <v>121</v>
      </c>
    </row>
    <row r="18" spans="1:5">
      <c r="A18" t="s">
        <v>96</v>
      </c>
      <c r="D18" t="s">
        <v>142</v>
      </c>
      <c r="E18" t="s">
        <v>69</v>
      </c>
    </row>
    <row r="19" spans="1:5">
      <c r="D19" t="s">
        <v>143</v>
      </c>
      <c r="E19" t="s">
        <v>69</v>
      </c>
    </row>
    <row r="20" spans="1:5">
      <c r="D20" t="s">
        <v>144</v>
      </c>
      <c r="E20" t="s">
        <v>116</v>
      </c>
    </row>
    <row r="21" spans="1:5">
      <c r="D21" t="s">
        <v>145</v>
      </c>
      <c r="E21" t="s">
        <v>116</v>
      </c>
    </row>
    <row r="22" spans="1:5">
      <c r="D22" t="s">
        <v>146</v>
      </c>
      <c r="E22" t="s">
        <v>121</v>
      </c>
    </row>
    <row r="23" spans="1:5">
      <c r="D23" t="s">
        <v>147</v>
      </c>
      <c r="E23" t="s">
        <v>116</v>
      </c>
    </row>
    <row r="24" spans="1:5">
      <c r="D24" t="s">
        <v>148</v>
      </c>
      <c r="E24" t="s">
        <v>116</v>
      </c>
    </row>
    <row r="25" spans="1:5">
      <c r="D25" t="s">
        <v>149</v>
      </c>
      <c r="E25" t="s">
        <v>116</v>
      </c>
    </row>
    <row r="26" spans="1:5">
      <c r="D26" t="s">
        <v>150</v>
      </c>
      <c r="E26" t="s">
        <v>116</v>
      </c>
    </row>
    <row r="27" spans="1:5">
      <c r="D27" t="s">
        <v>151</v>
      </c>
      <c r="E27" t="s">
        <v>121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8"/>
  <sheetViews>
    <sheetView topLeftCell="A31" zoomScale="55" zoomScaleNormal="55" workbookViewId="0">
      <selection activeCell="B12" sqref="B12:C12"/>
    </sheetView>
  </sheetViews>
  <sheetFormatPr defaultColWidth="11.42578125" defaultRowHeight="15.6"/>
  <cols>
    <col min="1" max="1" width="57.140625" style="42" customWidth="1"/>
    <col min="2" max="2" width="32" style="43" customWidth="1"/>
    <col min="3" max="3" width="230.42578125" style="44" customWidth="1"/>
    <col min="4" max="4" width="34.140625" customWidth="1"/>
  </cols>
  <sheetData>
    <row r="1" spans="1:3" ht="29.45" thickBot="1">
      <c r="A1" s="202" t="s">
        <v>152</v>
      </c>
      <c r="B1" s="203"/>
      <c r="C1" s="204"/>
    </row>
    <row r="2" spans="1:3" ht="28.9">
      <c r="A2" s="205" t="s">
        <v>153</v>
      </c>
      <c r="B2" s="206"/>
      <c r="C2" s="207"/>
    </row>
    <row r="3" spans="1:3" ht="24" customHeight="1">
      <c r="A3" s="39" t="s">
        <v>15</v>
      </c>
      <c r="B3" s="208" t="s">
        <v>154</v>
      </c>
      <c r="C3" s="209"/>
    </row>
    <row r="4" spans="1:3" ht="24" customHeight="1">
      <c r="A4" s="39" t="s">
        <v>155</v>
      </c>
      <c r="B4" s="208" t="s">
        <v>156</v>
      </c>
      <c r="C4" s="209"/>
    </row>
    <row r="5" spans="1:3" ht="24" customHeight="1">
      <c r="A5" s="40" t="s">
        <v>157</v>
      </c>
      <c r="B5" s="208" t="s">
        <v>158</v>
      </c>
      <c r="C5" s="209"/>
    </row>
    <row r="6" spans="1:3" ht="24" customHeight="1">
      <c r="A6" s="45" t="s">
        <v>17</v>
      </c>
      <c r="B6" s="188" t="s">
        <v>159</v>
      </c>
      <c r="C6" s="189"/>
    </row>
    <row r="7" spans="1:3" ht="24" customHeight="1">
      <c r="A7" s="45" t="s">
        <v>160</v>
      </c>
      <c r="B7" s="192" t="s">
        <v>161</v>
      </c>
      <c r="C7" s="193"/>
    </row>
    <row r="8" spans="1:3" ht="24" customHeight="1">
      <c r="A8" s="45" t="s">
        <v>162</v>
      </c>
      <c r="B8" s="194"/>
      <c r="C8" s="195"/>
    </row>
    <row r="9" spans="1:3" ht="24" customHeight="1">
      <c r="A9" s="45" t="s">
        <v>163</v>
      </c>
      <c r="B9" s="194"/>
      <c r="C9" s="195"/>
    </row>
    <row r="10" spans="1:3" ht="24" customHeight="1">
      <c r="A10" s="45" t="s">
        <v>164</v>
      </c>
      <c r="B10" s="196"/>
      <c r="C10" s="197"/>
    </row>
    <row r="11" spans="1:3" ht="24" customHeight="1">
      <c r="A11" s="45" t="s">
        <v>165</v>
      </c>
      <c r="B11" s="198" t="s">
        <v>166</v>
      </c>
      <c r="C11" s="199"/>
    </row>
    <row r="12" spans="1:3" s="12" customFormat="1" ht="29.25" customHeight="1">
      <c r="A12" s="39" t="s">
        <v>32</v>
      </c>
      <c r="B12" s="190" t="s">
        <v>167</v>
      </c>
      <c r="C12" s="191"/>
    </row>
    <row r="13" spans="1:3" ht="93" customHeight="1">
      <c r="A13" s="39" t="s">
        <v>33</v>
      </c>
      <c r="B13" s="190" t="s">
        <v>168</v>
      </c>
      <c r="C13" s="191"/>
    </row>
    <row r="14" spans="1:3" ht="36.75" customHeight="1">
      <c r="A14" s="45" t="s">
        <v>34</v>
      </c>
      <c r="B14" s="190" t="s">
        <v>169</v>
      </c>
      <c r="C14" s="191"/>
    </row>
    <row r="15" spans="1:3" ht="231.75" customHeight="1">
      <c r="A15" s="45" t="s">
        <v>53</v>
      </c>
      <c r="B15" s="190" t="s">
        <v>170</v>
      </c>
      <c r="C15" s="191"/>
    </row>
    <row r="16" spans="1:3" ht="182.25" customHeight="1">
      <c r="A16" s="45" t="s">
        <v>54</v>
      </c>
      <c r="B16" s="190" t="s">
        <v>171</v>
      </c>
      <c r="C16" s="191"/>
    </row>
    <row r="17" spans="1:3" ht="78.75" customHeight="1">
      <c r="A17" s="45" t="s">
        <v>55</v>
      </c>
      <c r="B17" s="190" t="s">
        <v>172</v>
      </c>
      <c r="C17" s="191"/>
    </row>
    <row r="18" spans="1:3" ht="123.75" customHeight="1">
      <c r="A18" s="45" t="s">
        <v>173</v>
      </c>
      <c r="B18" s="190" t="s">
        <v>174</v>
      </c>
      <c r="C18" s="191"/>
    </row>
    <row r="19" spans="1:3" ht="36.75" customHeight="1">
      <c r="A19" s="45" t="s">
        <v>175</v>
      </c>
      <c r="B19" s="190" t="s">
        <v>176</v>
      </c>
      <c r="C19" s="191"/>
    </row>
    <row r="20" spans="1:3" ht="36.75" customHeight="1">
      <c r="A20" s="45" t="s">
        <v>43</v>
      </c>
      <c r="B20" s="192" t="s">
        <v>177</v>
      </c>
      <c r="C20" s="193"/>
    </row>
    <row r="21" spans="1:3" ht="36.75" customHeight="1">
      <c r="A21" s="45" t="s">
        <v>44</v>
      </c>
      <c r="B21" s="194"/>
      <c r="C21" s="195"/>
    </row>
    <row r="22" spans="1:3" ht="36.75" customHeight="1">
      <c r="A22" s="45" t="s">
        <v>45</v>
      </c>
      <c r="B22" s="194"/>
      <c r="C22" s="195"/>
    </row>
    <row r="23" spans="1:3" ht="36.75" customHeight="1">
      <c r="A23" s="45" t="s">
        <v>46</v>
      </c>
      <c r="B23" s="194"/>
      <c r="C23" s="195"/>
    </row>
    <row r="24" spans="1:3" ht="36.75" customHeight="1">
      <c r="A24" s="45" t="s">
        <v>47</v>
      </c>
      <c r="B24" s="196"/>
      <c r="C24" s="197"/>
    </row>
    <row r="25" spans="1:3" ht="66.75" customHeight="1">
      <c r="A25" s="45" t="s">
        <v>49</v>
      </c>
      <c r="B25" s="198" t="s">
        <v>178</v>
      </c>
      <c r="C25" s="199"/>
    </row>
    <row r="26" spans="1:3" s="12" customFormat="1" ht="124.5" customHeight="1">
      <c r="A26" s="45" t="s">
        <v>179</v>
      </c>
      <c r="B26" s="198" t="s">
        <v>180</v>
      </c>
      <c r="C26" s="199"/>
    </row>
    <row r="27" spans="1:3" ht="44.25" customHeight="1">
      <c r="A27" s="39" t="s">
        <v>51</v>
      </c>
      <c r="B27" s="190" t="s">
        <v>181</v>
      </c>
      <c r="C27" s="191"/>
    </row>
    <row r="28" spans="1:3" ht="36" customHeight="1">
      <c r="A28" s="40" t="s">
        <v>90</v>
      </c>
      <c r="B28" s="200" t="s">
        <v>182</v>
      </c>
      <c r="C28" s="201"/>
    </row>
    <row r="29" spans="1:3" ht="44.25" customHeight="1">
      <c r="A29" s="39" t="s">
        <v>56</v>
      </c>
      <c r="B29" s="190" t="s">
        <v>183</v>
      </c>
      <c r="C29" s="191"/>
    </row>
    <row r="30" spans="1:3" ht="36" customHeight="1">
      <c r="A30" s="41" t="s">
        <v>57</v>
      </c>
      <c r="B30" s="200" t="s">
        <v>184</v>
      </c>
      <c r="C30" s="201"/>
    </row>
    <row r="31" spans="1:3" ht="54.75" customHeight="1">
      <c r="A31" s="40" t="s">
        <v>91</v>
      </c>
      <c r="B31" s="186" t="s">
        <v>185</v>
      </c>
      <c r="C31" s="187"/>
    </row>
    <row r="32" spans="1:3" ht="54.75" customHeight="1">
      <c r="A32" s="40" t="s">
        <v>58</v>
      </c>
      <c r="B32" s="186" t="s">
        <v>186</v>
      </c>
      <c r="C32" s="187"/>
    </row>
    <row r="33" spans="1:3" ht="54.75" customHeight="1">
      <c r="A33" s="40" t="s">
        <v>59</v>
      </c>
      <c r="B33" s="186" t="s">
        <v>187</v>
      </c>
      <c r="C33" s="187"/>
    </row>
    <row r="34" spans="1:3" ht="54.75" customHeight="1">
      <c r="A34" s="40" t="s">
        <v>60</v>
      </c>
      <c r="B34" s="186" t="s">
        <v>188</v>
      </c>
      <c r="C34" s="187"/>
    </row>
    <row r="35" spans="1:3" ht="54.75" customHeight="1">
      <c r="A35" s="40" t="s">
        <v>61</v>
      </c>
      <c r="B35" s="186" t="s">
        <v>189</v>
      </c>
      <c r="C35" s="187"/>
    </row>
    <row r="36" spans="1:3" ht="54.75" customHeight="1">
      <c r="A36" s="40" t="s">
        <v>62</v>
      </c>
      <c r="B36" s="186" t="s">
        <v>190</v>
      </c>
      <c r="C36" s="187"/>
    </row>
    <row r="37" spans="1:3" ht="54.75" customHeight="1">
      <c r="A37" s="40" t="s">
        <v>63</v>
      </c>
      <c r="B37" s="186" t="s">
        <v>191</v>
      </c>
      <c r="C37" s="187"/>
    </row>
    <row r="38" spans="1:3" ht="54.75" customHeight="1">
      <c r="A38" s="40" t="s">
        <v>192</v>
      </c>
      <c r="B38" s="186" t="s">
        <v>193</v>
      </c>
      <c r="C38" s="187"/>
    </row>
  </sheetData>
  <mergeCells count="31">
    <mergeCell ref="B13:C13"/>
    <mergeCell ref="A1:C1"/>
    <mergeCell ref="A2:C2"/>
    <mergeCell ref="B3:C3"/>
    <mergeCell ref="B4:C4"/>
    <mergeCell ref="B5:C5"/>
    <mergeCell ref="B14:C14"/>
    <mergeCell ref="B15:C15"/>
    <mergeCell ref="B16:C16"/>
    <mergeCell ref="B25:C25"/>
    <mergeCell ref="B26:C26"/>
    <mergeCell ref="B17:C17"/>
    <mergeCell ref="B18:C18"/>
    <mergeCell ref="B19:C19"/>
    <mergeCell ref="B20:C24"/>
    <mergeCell ref="B38:C38"/>
    <mergeCell ref="B31:C31"/>
    <mergeCell ref="B32:C32"/>
    <mergeCell ref="B33:C33"/>
    <mergeCell ref="B6:C6"/>
    <mergeCell ref="B27:C27"/>
    <mergeCell ref="B12:C12"/>
    <mergeCell ref="B7:C10"/>
    <mergeCell ref="B11:C11"/>
    <mergeCell ref="B30:C30"/>
    <mergeCell ref="B34:C34"/>
    <mergeCell ref="B35:C35"/>
    <mergeCell ref="B36:C36"/>
    <mergeCell ref="B37:C37"/>
    <mergeCell ref="B29:C29"/>
    <mergeCell ref="B28:C2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A80A49-3994-45EF-86DA-1C5475932323}"/>
</file>

<file path=customXml/itemProps2.xml><?xml version="1.0" encoding="utf-8"?>
<ds:datastoreItem xmlns:ds="http://schemas.openxmlformats.org/officeDocument/2006/customXml" ds:itemID="{35BBA942-FB60-47E9-90B8-F196AF1FBC30}"/>
</file>

<file path=customXml/itemProps3.xml><?xml version="1.0" encoding="utf-8"?>
<ds:datastoreItem xmlns:ds="http://schemas.openxmlformats.org/officeDocument/2006/customXml" ds:itemID="{BB75696C-39B0-4AB1-9FF0-1BC61ED974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Control Interno</cp:lastModifiedBy>
  <cp:revision/>
  <dcterms:created xsi:type="dcterms:W3CDTF">2020-01-16T20:08:19Z</dcterms:created>
  <dcterms:modified xsi:type="dcterms:W3CDTF">2026-05-26T21:58:06Z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Order">
    <vt:r8>583000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MediaServiceImageTags">
    <vt:lpwstr/>
  </property>
</Properties>
</file>